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综测\交通与土木工程学院2025-2026学年学生素质综合测评实施细则\上交材料\"/>
    </mc:Choice>
  </mc:AlternateContent>
  <bookViews>
    <workbookView windowWidth="28800" windowHeight="12375" activeTab="3"/>
  </bookViews>
  <sheets>
    <sheet name="工程管理2023" sheetId="1" r:id="rId1"/>
    <sheet name="交通工程2023" sheetId="2" r:id="rId2"/>
    <sheet name="交通设备2023" sheetId="3" r:id="rId3"/>
    <sheet name="土木工程2023" sheetId="4" r:id="rId4"/>
    <sheet name="土木工程（3+4）" sheetId="5" r:id="rId5"/>
  </sheets>
  <definedNames>
    <definedName name="_xlnm._FilterDatabase" localSheetId="0" hidden="1">工程管理2023!$A$4:$X$68</definedName>
    <definedName name="_xlnm._FilterDatabase" localSheetId="1" hidden="1">交通工程2023!$A$1:$X$80</definedName>
    <definedName name="_xlnm._FilterDatabase" localSheetId="2" hidden="1">交通设备2023!$A$4:$X$151</definedName>
    <definedName name="_xlnm._FilterDatabase" localSheetId="3" hidden="1">土木工程2023!$A$4:$X$109</definedName>
    <definedName name="_xlnm.Print_Titles" localSheetId="0">工程管理2023!$4:$4</definedName>
    <definedName name="_xlnm.Print_Titles" localSheetId="1">交通工程2023!$4:$4</definedName>
    <definedName name="_xlnm.Print_Titles" localSheetId="2">交通设备2023!$4:$4</definedName>
    <definedName name="_xlnm.Print_Titles" localSheetId="3">土木工程2023!$4:$4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<sst xmlns="http://schemas.openxmlformats.org/spreadsheetml/2006/main" count="2393" uniqueCount="452">
  <si>
    <t>附件2：</t>
  </si>
  <si>
    <t>交通与土木工程学院（交通学院）工程管理专业2023年级综合测评排名表</t>
  </si>
  <si>
    <t xml:space="preserve">学院:交通与土木工程学院（交通学院）                             </t>
  </si>
  <si>
    <t>（盖章）</t>
  </si>
  <si>
    <t>学院分管学生工作领导签名：</t>
  </si>
  <si>
    <t>学院</t>
  </si>
  <si>
    <t>专业</t>
  </si>
  <si>
    <t>年级</t>
  </si>
  <si>
    <t>班级</t>
  </si>
  <si>
    <t>学号</t>
  </si>
  <si>
    <t>姓名</t>
  </si>
  <si>
    <t>德育
考评分</t>
  </si>
  <si>
    <t>德育
加减分</t>
  </si>
  <si>
    <t>德育
成绩</t>
  </si>
  <si>
    <t>智育
考试分</t>
  </si>
  <si>
    <t>智育
加减分</t>
  </si>
  <si>
    <t>智育
成绩</t>
  </si>
  <si>
    <t>体育
测评分</t>
  </si>
  <si>
    <t>体育
加减分</t>
  </si>
  <si>
    <t>体育
成绩</t>
  </si>
  <si>
    <t>综合
测评分</t>
  </si>
  <si>
    <t>综合测评排名</t>
  </si>
  <si>
    <t>学习成绩排名</t>
  </si>
  <si>
    <t>是否有不及格课程</t>
  </si>
  <si>
    <t>专业年
级总人数</t>
  </si>
  <si>
    <t>奖学金
等级</t>
  </si>
  <si>
    <t>单项
奖学金</t>
  </si>
  <si>
    <t>荣誉称号</t>
  </si>
  <si>
    <t>学生签名</t>
  </si>
  <si>
    <t>交通与土木工程学院（交通学院）</t>
  </si>
  <si>
    <t>工程管理</t>
  </si>
  <si>
    <t>工管233</t>
  </si>
  <si>
    <t>骆冯颖</t>
  </si>
  <si>
    <t>否</t>
  </si>
  <si>
    <t>一等奖学金</t>
  </si>
  <si>
    <t>三好学生标兵</t>
  </si>
  <si>
    <t>卢伟</t>
  </si>
  <si>
    <t>三好学生</t>
  </si>
  <si>
    <t>工管232</t>
  </si>
  <si>
    <t>尹卓</t>
  </si>
  <si>
    <t>二等奖学金</t>
  </si>
  <si>
    <t>优秀学生干部</t>
  </si>
  <si>
    <t>工管231</t>
  </si>
  <si>
    <t>余蓉蓉</t>
  </si>
  <si>
    <t>刘心语</t>
  </si>
  <si>
    <t>霍建彤</t>
  </si>
  <si>
    <t>秦文昕</t>
  </si>
  <si>
    <t>李颖</t>
  </si>
  <si>
    <t>姚晔鑫</t>
  </si>
  <si>
    <t>三等奖学金</t>
  </si>
  <si>
    <t>张金露</t>
  </si>
  <si>
    <t>胡兰俊</t>
  </si>
  <si>
    <t>储佳琪</t>
  </si>
  <si>
    <t>叶禹阳</t>
  </si>
  <si>
    <t>是</t>
  </si>
  <si>
    <t>课程考核不合格</t>
  </si>
  <si>
    <t>王秋懿</t>
  </si>
  <si>
    <t>陈红澄</t>
  </si>
  <si>
    <t>汪作为</t>
  </si>
  <si>
    <t>董佳乐</t>
  </si>
  <si>
    <t>顾炎</t>
  </si>
  <si>
    <t>黄真鑫</t>
  </si>
  <si>
    <t>毛奕斐</t>
  </si>
  <si>
    <t>温惠乐</t>
  </si>
  <si>
    <t>刘锶怡</t>
  </si>
  <si>
    <t>王晓泽</t>
  </si>
  <si>
    <t>陈麒宇</t>
  </si>
  <si>
    <t>王强</t>
  </si>
  <si>
    <t>董加龙</t>
  </si>
  <si>
    <t>张智博</t>
  </si>
  <si>
    <t>杨陈淑</t>
  </si>
  <si>
    <t>体测成绩不合格</t>
  </si>
  <si>
    <t>社会工作奖</t>
  </si>
  <si>
    <t>顾俊轩</t>
  </si>
  <si>
    <t>肖勤</t>
  </si>
  <si>
    <t>金超然</t>
  </si>
  <si>
    <t>周鑫</t>
  </si>
  <si>
    <t>陈宏</t>
  </si>
  <si>
    <t>付文衡</t>
  </si>
  <si>
    <t>葛云溪</t>
  </si>
  <si>
    <t>田云志</t>
  </si>
  <si>
    <t>许洵赫</t>
  </si>
  <si>
    <t>谭玉卉</t>
  </si>
  <si>
    <t>刘子洋</t>
  </si>
  <si>
    <t>黎恋池</t>
  </si>
  <si>
    <t>徐浩然</t>
  </si>
  <si>
    <t>杨桄</t>
  </si>
  <si>
    <t>黄祥星</t>
  </si>
  <si>
    <t>文锦宇</t>
  </si>
  <si>
    <t>何晴</t>
  </si>
  <si>
    <t>曹镛</t>
  </si>
  <si>
    <t>郭恩硕</t>
  </si>
  <si>
    <t>胡钱波</t>
  </si>
  <si>
    <t>张毅</t>
  </si>
  <si>
    <t>肖峻</t>
  </si>
  <si>
    <t>孙家亮</t>
  </si>
  <si>
    <t>吴金洋</t>
  </si>
  <si>
    <t>李海涛</t>
  </si>
  <si>
    <t>章沛陈</t>
  </si>
  <si>
    <t>张子木</t>
  </si>
  <si>
    <t>田野</t>
  </si>
  <si>
    <t>岑义猛</t>
  </si>
  <si>
    <t>林宇航</t>
  </si>
  <si>
    <t>张子怡</t>
  </si>
  <si>
    <t>填表说明：</t>
  </si>
  <si>
    <t>1.请勿变动表格格式。</t>
  </si>
  <si>
    <t>2.专业、年级、班级、学号、姓名请采用教务信息系统中导出的个人基本信息，勿手工输入，避免产生错误。</t>
  </si>
  <si>
    <t>3.德育成绩、智育成绩、体育成绩为百分制。</t>
  </si>
  <si>
    <t>4.综合测评排名符合优秀学生奖学金评比条件，但因“德育分未达标”、“课程考核不合格”或者“体育成绩不合格”等不符合者请在“奖学金等级”一栏进行标注。</t>
  </si>
  <si>
    <t>5.是否有不及格课程，指的是成绩单中列入综测范围的科目是否有不及格，请填写是或者否。</t>
  </si>
  <si>
    <t>交通与土木工程学院（交通学院）交通工程专业2023年级综合测评排名表</t>
  </si>
  <si>
    <t>学院:交通与土木工程学院（交通学院）</t>
  </si>
  <si>
    <t>交通工程</t>
  </si>
  <si>
    <t>交通工程231</t>
  </si>
  <si>
    <t>李雨轩</t>
  </si>
  <si>
    <t>交通工程233</t>
  </si>
  <si>
    <t>张晓晖</t>
  </si>
  <si>
    <t>交通工程232</t>
  </si>
  <si>
    <t>陆马淇</t>
  </si>
  <si>
    <t>宋俊泽</t>
  </si>
  <si>
    <t>叶丹莉</t>
  </si>
  <si>
    <t>李锦城</t>
  </si>
  <si>
    <t>施海冰</t>
  </si>
  <si>
    <t>史任钰</t>
  </si>
  <si>
    <t>刘朝阳</t>
  </si>
  <si>
    <t>任荷馨</t>
  </si>
  <si>
    <t>李子扬</t>
  </si>
  <si>
    <t>金妍</t>
  </si>
  <si>
    <t>穆海琦</t>
  </si>
  <si>
    <t>薛金娣</t>
  </si>
  <si>
    <t>闫国强</t>
  </si>
  <si>
    <t>辛棫垚</t>
  </si>
  <si>
    <t>张子烨</t>
  </si>
  <si>
    <t>徐颖</t>
  </si>
  <si>
    <t>李官杭</t>
  </si>
  <si>
    <t>胡项博</t>
  </si>
  <si>
    <t>李嘉伟</t>
  </si>
  <si>
    <t>黄胜坤</t>
  </si>
  <si>
    <t>夏宇航</t>
  </si>
  <si>
    <t>谢淼</t>
  </si>
  <si>
    <t>施嘉程</t>
  </si>
  <si>
    <t>施之锋</t>
  </si>
  <si>
    <t>陈聂</t>
  </si>
  <si>
    <t>张艺泽</t>
  </si>
  <si>
    <t>刘琪睿</t>
  </si>
  <si>
    <t>刘文虎</t>
  </si>
  <si>
    <t>邱福圣</t>
  </si>
  <si>
    <t>吕怀志</t>
  </si>
  <si>
    <t>吴烁</t>
  </si>
  <si>
    <t>曾子涵</t>
  </si>
  <si>
    <t>白然</t>
  </si>
  <si>
    <t>孙竟轩</t>
  </si>
  <si>
    <t>周加伟</t>
  </si>
  <si>
    <t>卢丹丹</t>
  </si>
  <si>
    <t>章玉枫</t>
  </si>
  <si>
    <t>程浩磊</t>
  </si>
  <si>
    <t>陈伟佳</t>
  </si>
  <si>
    <t>范博文</t>
  </si>
  <si>
    <t>农胜驰</t>
  </si>
  <si>
    <t>王飞翔</t>
  </si>
  <si>
    <t>朱家徽</t>
  </si>
  <si>
    <t>何锦程</t>
  </si>
  <si>
    <t>杨涛</t>
  </si>
  <si>
    <t>陈舒广</t>
  </si>
  <si>
    <t>徐萧榆</t>
  </si>
  <si>
    <t>贾越岭</t>
  </si>
  <si>
    <t>陈志腾</t>
  </si>
  <si>
    <t>刘坤鹏</t>
  </si>
  <si>
    <t>何清誉</t>
  </si>
  <si>
    <t>孙佳恒</t>
  </si>
  <si>
    <t>申桉坤</t>
  </si>
  <si>
    <t>何官阳</t>
  </si>
  <si>
    <t>赵鑫城</t>
  </si>
  <si>
    <t>侯明炎</t>
  </si>
  <si>
    <t>周健君</t>
  </si>
  <si>
    <t>何力</t>
  </si>
  <si>
    <t>李知诚</t>
  </si>
  <si>
    <t>陈游</t>
  </si>
  <si>
    <t>李航</t>
  </si>
  <si>
    <t>陈宇翔</t>
  </si>
  <si>
    <t>赖信</t>
  </si>
  <si>
    <t>沈羽</t>
  </si>
  <si>
    <t>赵谊晨</t>
  </si>
  <si>
    <t>佘葛亮</t>
  </si>
  <si>
    <t>肖洋</t>
  </si>
  <si>
    <t>胡铭煜</t>
  </si>
  <si>
    <t>周子俊</t>
  </si>
  <si>
    <t>缓考</t>
  </si>
  <si>
    <t>交通与土木工程学院（交通学院）交通设备与控制工程专业2023年级综合测评排名表</t>
  </si>
  <si>
    <t xml:space="preserve">学院: 交通与土木工程学院（交通学院）                            </t>
  </si>
  <si>
    <t>交通设备与控制工程</t>
  </si>
  <si>
    <t>交通设备231</t>
  </si>
  <si>
    <t>刘翔</t>
  </si>
  <si>
    <t>交通设备234</t>
  </si>
  <si>
    <t>程栋禹</t>
  </si>
  <si>
    <t>交通设备232</t>
  </si>
  <si>
    <t>王天宇</t>
  </si>
  <si>
    <t>交通设备233</t>
  </si>
  <si>
    <t>王瑞豪</t>
  </si>
  <si>
    <t>交通设备235</t>
  </si>
  <si>
    <t>季宇辰</t>
  </si>
  <si>
    <t>王露婕</t>
  </si>
  <si>
    <t>沈曈</t>
  </si>
  <si>
    <t>杨欣彤</t>
  </si>
  <si>
    <t>邵元晟</t>
  </si>
  <si>
    <t>宋禹彤</t>
  </si>
  <si>
    <t>李燕玲</t>
  </si>
  <si>
    <t>谭美瑶</t>
  </si>
  <si>
    <t>黄艺婷</t>
  </si>
  <si>
    <t>潘星宇</t>
  </si>
  <si>
    <t>张文晨</t>
  </si>
  <si>
    <t>龙猛</t>
  </si>
  <si>
    <t>张艳芳</t>
  </si>
  <si>
    <t>李圣威</t>
  </si>
  <si>
    <t>张晓楠</t>
  </si>
  <si>
    <t>鲁远鹏</t>
  </si>
  <si>
    <t>李宇涵</t>
  </si>
  <si>
    <t>刘泽楷</t>
  </si>
  <si>
    <t>裴豪</t>
  </si>
  <si>
    <t>何晓东</t>
  </si>
  <si>
    <t>王海航</t>
  </si>
  <si>
    <t>杜裕宸</t>
  </si>
  <si>
    <t>金嘉绮</t>
  </si>
  <si>
    <t>沈佳祺</t>
  </si>
  <si>
    <t>陈锋</t>
  </si>
  <si>
    <t>陈逸阳</t>
  </si>
  <si>
    <t>黄科平</t>
  </si>
  <si>
    <t>周建良</t>
  </si>
  <si>
    <t>毕悦</t>
  </si>
  <si>
    <t>许圣杰</t>
  </si>
  <si>
    <t>耿嘉文</t>
  </si>
  <si>
    <t>杨宝玉</t>
  </si>
  <si>
    <t>闫树豪</t>
  </si>
  <si>
    <t>杨子琪</t>
  </si>
  <si>
    <t>滕富广</t>
  </si>
  <si>
    <t>刘斌</t>
  </si>
  <si>
    <t>唐维</t>
  </si>
  <si>
    <t>孙旭初</t>
  </si>
  <si>
    <t>黄健强</t>
  </si>
  <si>
    <t>成奕洁</t>
  </si>
  <si>
    <t>陈文静</t>
  </si>
  <si>
    <t>宋香阳</t>
  </si>
  <si>
    <t>蒋豪</t>
  </si>
  <si>
    <t>刘芳姝</t>
  </si>
  <si>
    <t>陈万意</t>
  </si>
  <si>
    <t>顾斌</t>
  </si>
  <si>
    <t>任嘉怡</t>
  </si>
  <si>
    <t>许章进</t>
  </si>
  <si>
    <t>黄仁春</t>
  </si>
  <si>
    <t>周加鑫</t>
  </si>
  <si>
    <t>许乘龙</t>
  </si>
  <si>
    <t>赵万意</t>
  </si>
  <si>
    <t>李媛媛</t>
  </si>
  <si>
    <t>马文宇</t>
  </si>
  <si>
    <t>杨崇汶</t>
  </si>
  <si>
    <t>欧宗旺</t>
  </si>
  <si>
    <t>赵梓焱</t>
  </si>
  <si>
    <t>文体活动奖</t>
  </si>
  <si>
    <t>张乐</t>
  </si>
  <si>
    <t>王浩</t>
  </si>
  <si>
    <t>陈实</t>
  </si>
  <si>
    <t>刘军华</t>
  </si>
  <si>
    <t>赖钰涛</t>
  </si>
  <si>
    <t>张庆达</t>
  </si>
  <si>
    <t>罗家宝</t>
  </si>
  <si>
    <t>陈有园</t>
  </si>
  <si>
    <t>徐玉憬</t>
  </si>
  <si>
    <t>石宇翀</t>
  </si>
  <si>
    <t>宋星璇</t>
  </si>
  <si>
    <t>马海啸</t>
  </si>
  <si>
    <t>孙晨昕</t>
  </si>
  <si>
    <t>王烨</t>
  </si>
  <si>
    <t>许豫</t>
  </si>
  <si>
    <t>邵瑞华</t>
  </si>
  <si>
    <t>滕浩翔</t>
  </si>
  <si>
    <t>洪乔怡</t>
  </si>
  <si>
    <t>夏瑞祥</t>
  </si>
  <si>
    <t>王江浩</t>
  </si>
  <si>
    <t>王西瑞</t>
  </si>
  <si>
    <t>王子辉</t>
  </si>
  <si>
    <t>徐庆冉</t>
  </si>
  <si>
    <t>黄森</t>
  </si>
  <si>
    <t>张财隆</t>
  </si>
  <si>
    <t>杨玉奎</t>
  </si>
  <si>
    <t>罗智元</t>
  </si>
  <si>
    <t>魏久淇</t>
  </si>
  <si>
    <t>学业进步奖</t>
  </si>
  <si>
    <t>张成</t>
  </si>
  <si>
    <t>陆昱含</t>
  </si>
  <si>
    <t>王炎</t>
  </si>
  <si>
    <t>苗乃硕</t>
  </si>
  <si>
    <t>王国水</t>
  </si>
  <si>
    <t>叶星</t>
  </si>
  <si>
    <t>牛籽清</t>
  </si>
  <si>
    <t>罗馨月</t>
  </si>
  <si>
    <t>俞博</t>
  </si>
  <si>
    <t>刘宇豪</t>
  </si>
  <si>
    <t>王瑞杰</t>
  </si>
  <si>
    <t>梁建</t>
  </si>
  <si>
    <t>滕雨豪</t>
  </si>
  <si>
    <t>于爽</t>
  </si>
  <si>
    <t>谭家豪</t>
  </si>
  <si>
    <t>张思佳</t>
  </si>
  <si>
    <t>张歆玥</t>
  </si>
  <si>
    <t>李隆昊</t>
  </si>
  <si>
    <t>陈敬航</t>
  </si>
  <si>
    <t>黄尚毅</t>
  </si>
  <si>
    <t>陈斌篪</t>
  </si>
  <si>
    <t>王逸雪</t>
  </si>
  <si>
    <t>舒泉卓</t>
  </si>
  <si>
    <t>王俭</t>
  </si>
  <si>
    <t>唐逸飞</t>
  </si>
  <si>
    <t>曹家豪</t>
  </si>
  <si>
    <t>崔永欢</t>
  </si>
  <si>
    <t>张绍伟</t>
  </si>
  <si>
    <t>孙俊</t>
  </si>
  <si>
    <t>裴冠凯</t>
  </si>
  <si>
    <t>杨曼妮</t>
  </si>
  <si>
    <t>杨美彤</t>
  </si>
  <si>
    <t>邰博辉</t>
  </si>
  <si>
    <t>朱浩林</t>
  </si>
  <si>
    <t>钟荣业</t>
  </si>
  <si>
    <t>曹乐山</t>
  </si>
  <si>
    <t>刘钰杰</t>
  </si>
  <si>
    <t>程宇轩</t>
  </si>
  <si>
    <t>张亚斌</t>
  </si>
  <si>
    <t>王智鹏</t>
  </si>
  <si>
    <t>朱彦儒</t>
  </si>
  <si>
    <t>王俊辑</t>
  </si>
  <si>
    <t>陈鹏</t>
  </si>
  <si>
    <t>周毅</t>
  </si>
  <si>
    <t>张正</t>
  </si>
  <si>
    <t>段铄</t>
  </si>
  <si>
    <t>张訾登</t>
  </si>
  <si>
    <t>夏睿辰</t>
  </si>
  <si>
    <t>岳丛楠</t>
  </si>
  <si>
    <t>杨浩然</t>
  </si>
  <si>
    <t>余海海</t>
  </si>
  <si>
    <t>周恺然</t>
  </si>
  <si>
    <t>徐培宸</t>
  </si>
  <si>
    <t>交通与土木工程学院（交通学院）土木工程专业2023年级综合测评排名表</t>
  </si>
  <si>
    <t>土木工程</t>
  </si>
  <si>
    <t>土木235</t>
  </si>
  <si>
    <t>张瑞彤</t>
  </si>
  <si>
    <t>邱明月</t>
  </si>
  <si>
    <t>土木232</t>
  </si>
  <si>
    <t>杨昊</t>
  </si>
  <si>
    <t>土木233</t>
  </si>
  <si>
    <t>王达</t>
  </si>
  <si>
    <t>土木234</t>
  </si>
  <si>
    <t>朱显政</t>
  </si>
  <si>
    <t>郭佳</t>
  </si>
  <si>
    <t>冯止婷</t>
  </si>
  <si>
    <t>韩欣怡</t>
  </si>
  <si>
    <t>李彩霞</t>
  </si>
  <si>
    <t>土木231</t>
  </si>
  <si>
    <t>刘润宇</t>
  </si>
  <si>
    <t>李王静宜</t>
  </si>
  <si>
    <t>葛旭</t>
  </si>
  <si>
    <t>乔海伦</t>
  </si>
  <si>
    <t>徐文轩</t>
  </si>
  <si>
    <t>沈百合</t>
  </si>
  <si>
    <t>沈雨忱</t>
  </si>
  <si>
    <t>陈泓宇</t>
  </si>
  <si>
    <t>唐逸涵</t>
  </si>
  <si>
    <t>王柯军</t>
  </si>
  <si>
    <t>顾凌溪</t>
  </si>
  <si>
    <t>陈祎豪</t>
  </si>
  <si>
    <t>张政宇</t>
  </si>
  <si>
    <t>韩冬</t>
  </si>
  <si>
    <t>史宏伟</t>
  </si>
  <si>
    <t>孙龚烨</t>
  </si>
  <si>
    <t>赵梦达</t>
  </si>
  <si>
    <t>树长涛</t>
  </si>
  <si>
    <t>郁李文</t>
  </si>
  <si>
    <t>史宇辰</t>
  </si>
  <si>
    <t>顾尹浩</t>
  </si>
  <si>
    <t>王其一</t>
  </si>
  <si>
    <t>吴柯</t>
  </si>
  <si>
    <t>吴佳乐</t>
  </si>
  <si>
    <t>周逸凡</t>
  </si>
  <si>
    <t>潘浪涛</t>
  </si>
  <si>
    <t>赵行</t>
  </si>
  <si>
    <t>陈浩</t>
  </si>
  <si>
    <t>沈心源</t>
  </si>
  <si>
    <t>陆抒鸿</t>
  </si>
  <si>
    <t>许剑辉</t>
  </si>
  <si>
    <t>方言</t>
  </si>
  <si>
    <t>裴浩宇</t>
  </si>
  <si>
    <t>钱佳伟</t>
  </si>
  <si>
    <t>耿耿</t>
  </si>
  <si>
    <t>徐硕</t>
  </si>
  <si>
    <t>许天瑞</t>
  </si>
  <si>
    <t>刘炫</t>
  </si>
  <si>
    <t>张博涵</t>
  </si>
  <si>
    <t>高睿年</t>
  </si>
  <si>
    <t>曾诗杰</t>
  </si>
  <si>
    <t>庞可婷</t>
  </si>
  <si>
    <t>李泰炎</t>
  </si>
  <si>
    <t>王喆</t>
  </si>
  <si>
    <t>李林智</t>
  </si>
  <si>
    <t>孙琪</t>
  </si>
  <si>
    <t>赵俊</t>
  </si>
  <si>
    <t>颜宇</t>
  </si>
  <si>
    <t>褚应炜</t>
  </si>
  <si>
    <t>陈美红</t>
  </si>
  <si>
    <t>孔凯玉</t>
  </si>
  <si>
    <t>任希芃</t>
  </si>
  <si>
    <t>王博</t>
  </si>
  <si>
    <t>唐海源</t>
  </si>
  <si>
    <t>赵杰</t>
  </si>
  <si>
    <t>易韬韬</t>
  </si>
  <si>
    <t>胡嘉豪</t>
  </si>
  <si>
    <t>袁同乐</t>
  </si>
  <si>
    <t>聂雪亮</t>
  </si>
  <si>
    <t>黄子恒</t>
  </si>
  <si>
    <t>李彦泽</t>
  </si>
  <si>
    <t>于波</t>
  </si>
  <si>
    <t>盛陈哲</t>
  </si>
  <si>
    <t>刘义龙</t>
  </si>
  <si>
    <t>石子宇</t>
  </si>
  <si>
    <t>李明宇</t>
  </si>
  <si>
    <t>夏宇浩</t>
  </si>
  <si>
    <t>程宇</t>
  </si>
  <si>
    <t>唐凯全</t>
  </si>
  <si>
    <t>陆景椽</t>
  </si>
  <si>
    <t>宁恳</t>
  </si>
  <si>
    <t>赖兆锴</t>
  </si>
  <si>
    <t>申申</t>
  </si>
  <si>
    <t>张憧未</t>
  </si>
  <si>
    <t>许嘉强</t>
  </si>
  <si>
    <t>王昭轶</t>
  </si>
  <si>
    <t>李登琪</t>
  </si>
  <si>
    <t>郑楷彬</t>
  </si>
  <si>
    <t>章晋豪</t>
  </si>
  <si>
    <t>程宇新</t>
  </si>
  <si>
    <t>高子祥</t>
  </si>
  <si>
    <t>陈加乐</t>
  </si>
  <si>
    <t>杭子钦</t>
  </si>
  <si>
    <t>戴可</t>
  </si>
  <si>
    <t>郭云峰</t>
  </si>
  <si>
    <t>沈鼎</t>
  </si>
  <si>
    <t>张曜</t>
  </si>
  <si>
    <t>何荣诚</t>
  </si>
  <si>
    <t>苏群洋</t>
  </si>
  <si>
    <t>吴昊坤</t>
  </si>
  <si>
    <t>高洋</t>
  </si>
  <si>
    <t>交通与土木工程学院土木工程(3+4)专业2023年级综合测评排名表</t>
  </si>
  <si>
    <t>土木工程(3+4)</t>
  </si>
  <si>
    <t>土木（3+4）231</t>
  </si>
  <si>
    <t>1814072013Z</t>
  </si>
  <si>
    <t>瞿潇龙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</si>
</sst>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_ "/>
    <numFmt numFmtId="179" formatCode="0.000000_ "/>
  </numFmts>
  <fonts count="44">
    <font>
      <sz val="11"/>
      <color theme="1"/>
      <name val="宋体"/>
      <charset val="134"/>
      <scheme val="minor"/>
    </font>
    <font>
      <b/>
      <sz val="12"/>
      <name val="黑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4"/>
      <color rgb="FFFF0000"/>
      <name val="黑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u/>
      <sz val="12"/>
      <name val="Times New Roman"/>
      <charset val="0"/>
    </font>
    <font>
      <sz val="12"/>
      <name val="Times New Roman"/>
      <charset val="0"/>
    </font>
    <font>
      <sz val="11"/>
      <name val="黑体"/>
      <charset val="134"/>
    </font>
    <font>
      <b/>
      <sz val="11"/>
      <color rgb="FFFF0000"/>
      <name val="黑体"/>
      <charset val="134"/>
    </font>
    <font>
      <sz val="9"/>
      <name val="仿宋"/>
      <charset val="134"/>
    </font>
    <font>
      <sz val="9"/>
      <color theme="1"/>
      <name val="仿宋"/>
      <charset val="134"/>
    </font>
    <font>
      <sz val="10"/>
      <name val="仿宋"/>
      <charset val="134"/>
    </font>
    <font>
      <b/>
      <sz val="11"/>
      <name val="仿宋"/>
      <charset val="134"/>
    </font>
    <font>
      <sz val="11"/>
      <name val="仿宋"/>
      <charset val="134"/>
    </font>
    <font>
      <sz val="9"/>
      <color rgb="FF000000"/>
      <name val="仿宋"/>
      <charset val="134"/>
    </font>
    <font>
      <sz val="9"/>
      <color indexed="8"/>
      <name val="仿宋"/>
      <charset val="134"/>
    </font>
    <font>
      <sz val="9"/>
      <color rgb="FFFF0000"/>
      <name val="仿宋"/>
      <charset val="134"/>
    </font>
    <font>
      <b/>
      <sz val="14"/>
      <name val="黑体"/>
      <charset val="134"/>
    </font>
    <font>
      <sz val="12"/>
      <name val="宋体"/>
      <charset val="134"/>
    </font>
    <font>
      <u/>
      <sz val="12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3" borderId="12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30" fillId="0" borderId="13">
      <alignment vertical="center"/>
    </xf>
    <xf numFmtId="0" fontId="31" fillId="0" borderId="13">
      <alignment vertical="center"/>
    </xf>
    <xf numFmtId="0" fontId="32" fillId="0" borderId="14">
      <alignment vertical="center"/>
    </xf>
    <xf numFmtId="0" fontId="32" fillId="0" borderId="0">
      <alignment vertical="center"/>
    </xf>
    <xf numFmtId="0" fontId="33" fillId="4" borderId="15">
      <alignment vertical="center"/>
    </xf>
    <xf numFmtId="0" fontId="34" fillId="5" borderId="16">
      <alignment vertical="center"/>
    </xf>
    <xf numFmtId="0" fontId="35" fillId="5" borderId="15">
      <alignment vertical="center"/>
    </xf>
    <xf numFmtId="0" fontId="36" fillId="6" borderId="17">
      <alignment vertical="center"/>
    </xf>
    <xf numFmtId="0" fontId="37" fillId="0" borderId="18">
      <alignment vertical="center"/>
    </xf>
    <xf numFmtId="0" fontId="38" fillId="0" borderId="19">
      <alignment vertical="center"/>
    </xf>
    <xf numFmtId="0" fontId="39" fillId="7" borderId="0">
      <alignment vertical="center"/>
    </xf>
    <xf numFmtId="0" fontId="40" fillId="8" borderId="0">
      <alignment vertical="center"/>
    </xf>
    <xf numFmtId="0" fontId="41" fillId="9" borderId="0">
      <alignment vertical="center"/>
    </xf>
    <xf numFmtId="0" fontId="42" fillId="10" borderId="0">
      <alignment vertical="center"/>
    </xf>
    <xf numFmtId="0" fontId="43" fillId="11" borderId="0">
      <alignment vertical="center"/>
    </xf>
    <xf numFmtId="0" fontId="43" fillId="12" borderId="0">
      <alignment vertical="center"/>
    </xf>
    <xf numFmtId="0" fontId="42" fillId="13" borderId="0">
      <alignment vertical="center"/>
    </xf>
    <xf numFmtId="0" fontId="42" fillId="14" borderId="0">
      <alignment vertical="center"/>
    </xf>
    <xf numFmtId="0" fontId="43" fillId="15" borderId="0">
      <alignment vertical="center"/>
    </xf>
    <xf numFmtId="0" fontId="43" fillId="16" borderId="0">
      <alignment vertical="center"/>
    </xf>
    <xf numFmtId="0" fontId="42" fillId="17" borderId="0">
      <alignment vertical="center"/>
    </xf>
    <xf numFmtId="0" fontId="42" fillId="18" borderId="0">
      <alignment vertical="center"/>
    </xf>
    <xf numFmtId="0" fontId="43" fillId="19" borderId="0">
      <alignment vertical="center"/>
    </xf>
    <xf numFmtId="0" fontId="43" fillId="20" borderId="0">
      <alignment vertical="center"/>
    </xf>
    <xf numFmtId="0" fontId="42" fillId="21" borderId="0">
      <alignment vertical="center"/>
    </xf>
    <xf numFmtId="0" fontId="42" fillId="22" borderId="0">
      <alignment vertical="center"/>
    </xf>
    <xf numFmtId="0" fontId="43" fillId="23" borderId="0">
      <alignment vertical="center"/>
    </xf>
    <xf numFmtId="0" fontId="43" fillId="24" borderId="0">
      <alignment vertical="center"/>
    </xf>
    <xf numFmtId="0" fontId="42" fillId="25" borderId="0">
      <alignment vertical="center"/>
    </xf>
    <xf numFmtId="0" fontId="42" fillId="26" borderId="0">
      <alignment vertical="center"/>
    </xf>
    <xf numFmtId="0" fontId="43" fillId="27" borderId="0">
      <alignment vertical="center"/>
    </xf>
    <xf numFmtId="0" fontId="43" fillId="28" borderId="0">
      <alignment vertical="center"/>
    </xf>
    <xf numFmtId="0" fontId="42" fillId="29" borderId="0">
      <alignment vertical="center"/>
    </xf>
    <xf numFmtId="0" fontId="42" fillId="30" borderId="0">
      <alignment vertical="center"/>
    </xf>
    <xf numFmtId="0" fontId="43" fillId="31" borderId="0">
      <alignment vertical="center"/>
    </xf>
    <xf numFmtId="0" fontId="43" fillId="32" borderId="0">
      <alignment vertical="center"/>
    </xf>
    <xf numFmtId="0" fontId="42" fillId="33" borderId="0">
      <alignment vertical="center"/>
    </xf>
    <xf numFmtId="0" fontId="22" fillId="0" borderId="0"/>
  </cellStyleXfs>
  <cellXfs count="16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Continuous" vertical="center"/>
    </xf>
    <xf numFmtId="0" fontId="5" fillId="0" borderId="0" xfId="0" applyNumberFormat="1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176" fontId="13" fillId="0" borderId="3" xfId="0" applyNumberFormat="1" applyFont="1" applyFill="1" applyBorder="1" applyAlignment="1">
      <alignment horizontal="center" vertical="center" wrapText="1"/>
    </xf>
    <xf numFmtId="176" fontId="13" fillId="0" borderId="3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3" fillId="0" borderId="3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wrapText="1"/>
    </xf>
    <xf numFmtId="176" fontId="13" fillId="0" borderId="5" xfId="0" applyNumberFormat="1" applyFont="1" applyFill="1" applyBorder="1" applyAlignment="1">
      <alignment horizontal="center" vertical="center" wrapText="1"/>
    </xf>
    <xf numFmtId="176" fontId="13" fillId="0" borderId="5" xfId="0" applyNumberFormat="1" applyFont="1" applyFill="1" applyBorder="1" applyAlignment="1">
      <alignment horizontal="center" vertical="center"/>
    </xf>
    <xf numFmtId="0" fontId="13" fillId="0" borderId="5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Continuous" vertical="center"/>
    </xf>
    <xf numFmtId="177" fontId="5" fillId="0" borderId="0" xfId="0" applyNumberFormat="1" applyFont="1" applyFill="1" applyBorder="1" applyAlignment="1">
      <alignment horizontal="centerContinuous" vertical="center"/>
    </xf>
    <xf numFmtId="49" fontId="7" fillId="0" borderId="0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/>
    </xf>
    <xf numFmtId="177" fontId="13" fillId="0" borderId="7" xfId="0" applyNumberFormat="1" applyFont="1" applyFill="1" applyBorder="1" applyAlignment="1">
      <alignment horizontal="center" vertical="center"/>
    </xf>
    <xf numFmtId="177" fontId="13" fillId="0" borderId="3" xfId="0" applyNumberFormat="1" applyFont="1" applyFill="1" applyBorder="1" applyAlignment="1">
      <alignment horizontal="center" vertical="center" wrapText="1"/>
    </xf>
    <xf numFmtId="177" fontId="13" fillId="0" borderId="7" xfId="0" applyNumberFormat="1" applyFont="1" applyFill="1" applyBorder="1" applyAlignment="1">
      <alignment horizontal="center" vertical="center" wrapText="1"/>
    </xf>
    <xf numFmtId="178" fontId="13" fillId="0" borderId="3" xfId="0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177" fontId="13" fillId="0" borderId="8" xfId="0" applyNumberFormat="1" applyFont="1" applyFill="1" applyBorder="1" applyAlignment="1">
      <alignment horizontal="center" vertical="center"/>
    </xf>
    <xf numFmtId="177" fontId="13" fillId="0" borderId="8" xfId="0" applyNumberFormat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/>
    </xf>
    <xf numFmtId="177" fontId="14" fillId="0" borderId="7" xfId="0" applyNumberFormat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/>
    </xf>
    <xf numFmtId="0" fontId="13" fillId="0" borderId="3" xfId="49" applyFont="1" applyBorder="1" applyAlignment="1">
      <alignment horizontal="center" vertical="center"/>
    </xf>
    <xf numFmtId="0" fontId="13" fillId="0" borderId="3" xfId="49" applyFont="1" applyBorder="1" applyAlignment="1">
      <alignment horizontal="center" vertical="center" wrapText="1"/>
    </xf>
    <xf numFmtId="177" fontId="13" fillId="0" borderId="7" xfId="49" applyNumberFormat="1" applyFont="1" applyBorder="1" applyAlignment="1">
      <alignment horizontal="center" vertical="center"/>
    </xf>
    <xf numFmtId="177" fontId="13" fillId="0" borderId="3" xfId="49" applyNumberFormat="1" applyFont="1" applyBorder="1" applyAlignment="1">
      <alignment horizontal="center" vertical="center" wrapText="1"/>
    </xf>
    <xf numFmtId="177" fontId="13" fillId="0" borderId="7" xfId="49" applyNumberFormat="1" applyFont="1" applyBorder="1" applyAlignment="1">
      <alignment horizontal="center" vertical="center" wrapText="1"/>
    </xf>
    <xf numFmtId="177" fontId="19" fillId="0" borderId="7" xfId="0" applyNumberFormat="1" applyFont="1" applyFill="1" applyBorder="1" applyAlignment="1">
      <alignment horizontal="center" vertical="center"/>
    </xf>
    <xf numFmtId="177" fontId="14" fillId="0" borderId="3" xfId="0" applyNumberFormat="1" applyFont="1" applyFill="1" applyBorder="1" applyAlignment="1">
      <alignment horizontal="center" vertical="center" wrapText="1"/>
    </xf>
    <xf numFmtId="177" fontId="19" fillId="0" borderId="7" xfId="0" applyNumberFormat="1" applyFont="1" applyFill="1" applyBorder="1" applyAlignment="1">
      <alignment horizontal="center" vertical="center" wrapText="1"/>
    </xf>
    <xf numFmtId="177" fontId="19" fillId="0" borderId="3" xfId="0" applyNumberFormat="1" applyFont="1" applyFill="1" applyBorder="1" applyAlignment="1">
      <alignment horizontal="center" vertical="center" wrapText="1"/>
    </xf>
    <xf numFmtId="177" fontId="14" fillId="0" borderId="7" xfId="0" applyNumberFormat="1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177" fontId="13" fillId="0" borderId="9" xfId="0" applyNumberFormat="1" applyFont="1" applyFill="1" applyBorder="1" applyAlignment="1">
      <alignment horizontal="center" vertical="center"/>
    </xf>
    <xf numFmtId="177" fontId="13" fillId="0" borderId="9" xfId="0" applyNumberFormat="1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/>
    </xf>
    <xf numFmtId="177" fontId="13" fillId="0" borderId="3" xfId="0" applyNumberFormat="1" applyFont="1" applyFill="1" applyBorder="1" applyAlignment="1">
      <alignment horizontal="center" vertical="center"/>
    </xf>
    <xf numFmtId="177" fontId="19" fillId="0" borderId="3" xfId="0" applyNumberFormat="1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177" fontId="13" fillId="0" borderId="3" xfId="49" applyNumberFormat="1" applyFont="1" applyBorder="1" applyAlignment="1">
      <alignment horizontal="center" vertical="center"/>
    </xf>
    <xf numFmtId="0" fontId="17" fillId="0" borderId="3" xfId="0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177" fontId="18" fillId="0" borderId="3" xfId="0" applyNumberFormat="1" applyFont="1" applyFill="1" applyBorder="1" applyAlignment="1">
      <alignment horizontal="center" vertical="center" wrapText="1"/>
    </xf>
    <xf numFmtId="177" fontId="13" fillId="0" borderId="10" xfId="0" applyNumberFormat="1" applyFont="1" applyFill="1" applyBorder="1" applyAlignment="1">
      <alignment horizontal="center" vertical="center"/>
    </xf>
    <xf numFmtId="177" fontId="13" fillId="0" borderId="10" xfId="0" applyNumberFormat="1" applyFont="1" applyFill="1" applyBorder="1" applyAlignment="1">
      <alignment horizontal="center" vertical="center" wrapText="1"/>
    </xf>
    <xf numFmtId="177" fontId="13" fillId="0" borderId="11" xfId="0" applyNumberFormat="1" applyFont="1" applyFill="1" applyBorder="1" applyAlignment="1">
      <alignment horizontal="center" vertical="center" wrapText="1"/>
    </xf>
    <xf numFmtId="177" fontId="13" fillId="0" borderId="10" xfId="49" applyNumberFormat="1" applyFont="1" applyBorder="1" applyAlignment="1">
      <alignment horizontal="center" vertical="center"/>
    </xf>
    <xf numFmtId="177" fontId="13" fillId="0" borderId="10" xfId="49" applyNumberFormat="1" applyFont="1" applyBorder="1" applyAlignment="1">
      <alignment horizontal="center" vertical="center" wrapText="1"/>
    </xf>
    <xf numFmtId="177" fontId="13" fillId="0" borderId="11" xfId="49" applyNumberFormat="1" applyFont="1" applyBorder="1" applyAlignment="1">
      <alignment horizontal="center" vertical="center" wrapText="1"/>
    </xf>
    <xf numFmtId="177" fontId="14" fillId="0" borderId="10" xfId="0" applyNumberFormat="1" applyFont="1" applyFill="1" applyBorder="1" applyAlignment="1">
      <alignment horizontal="center" vertical="center" wrapText="1"/>
    </xf>
    <xf numFmtId="177" fontId="19" fillId="0" borderId="1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vertical="center"/>
    </xf>
    <xf numFmtId="177" fontId="17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Continuous" vertical="center"/>
    </xf>
    <xf numFmtId="176" fontId="7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13" fillId="0" borderId="3" xfId="0" applyNumberFormat="1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wrapText="1"/>
    </xf>
    <xf numFmtId="0" fontId="13" fillId="0" borderId="5" xfId="0" applyNumberFormat="1" applyFont="1" applyFill="1" applyBorder="1" applyAlignment="1">
      <alignment horizontal="center" vertical="center"/>
    </xf>
    <xf numFmtId="176" fontId="17" fillId="0" borderId="0" xfId="0" applyNumberFormat="1" applyFont="1" applyFill="1" applyBorder="1" applyAlignment="1">
      <alignment vertical="center"/>
    </xf>
    <xf numFmtId="0" fontId="17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79" fontId="3" fillId="0" borderId="0" xfId="0" applyNumberFormat="1" applyFont="1" applyFill="1" applyBorder="1" applyAlignment="1">
      <alignment horizontal="center" vertical="center" wrapText="1"/>
    </xf>
    <xf numFmtId="178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178" fontId="21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79" fontId="7" fillId="0" borderId="0" xfId="0" applyNumberFormat="1" applyFont="1" applyFill="1" applyBorder="1" applyAlignment="1">
      <alignment horizontal="center" vertical="center"/>
    </xf>
    <xf numFmtId="178" fontId="6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176" fontId="11" fillId="0" borderId="3" xfId="0" applyNumberFormat="1" applyFont="1" applyFill="1" applyBorder="1" applyAlignment="1">
      <alignment horizontal="center" vertical="center" wrapText="1"/>
    </xf>
    <xf numFmtId="179" fontId="11" fillId="0" borderId="3" xfId="0" applyNumberFormat="1" applyFont="1" applyFill="1" applyBorder="1" applyAlignment="1">
      <alignment horizontal="center" vertical="center" wrapText="1"/>
    </xf>
    <xf numFmtId="178" fontId="11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178" fontId="13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178" fontId="13" fillId="0" borderId="0" xfId="0" applyNumberFormat="1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horizontal="centerContinuous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24" fillId="0" borderId="0" xfId="0" applyFont="1" applyFill="1" applyAlignment="1">
      <alignment vertical="center"/>
    </xf>
    <xf numFmtId="178" fontId="11" fillId="0" borderId="1" xfId="0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/>
    </xf>
    <xf numFmtId="176" fontId="14" fillId="2" borderId="3" xfId="0" applyNumberFormat="1" applyFont="1" applyFill="1" applyBorder="1" applyAlignment="1">
      <alignment horizontal="center" vertical="center"/>
    </xf>
    <xf numFmtId="176" fontId="13" fillId="0" borderId="0" xfId="0" applyNumberFormat="1" applyFont="1" applyFill="1" applyAlignment="1">
      <alignment horizontal="center" vertical="center" wrapText="1"/>
    </xf>
    <xf numFmtId="176" fontId="13" fillId="0" borderId="8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7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68"/>
  <sheetViews>
    <sheetView topLeftCell="A4" workbookViewId="0">
      <selection activeCell="W7" sqref="W7"/>
    </sheetView>
  </sheetViews>
  <sheetFormatPr defaultColWidth="9" defaultRowHeight="13.5"/>
  <cols>
    <col min="1" max="1" width="24" customWidth="1"/>
    <col min="2" max="2" width="12.75" customWidth="1"/>
    <col min="21" max="21" width="12.5" customWidth="1"/>
    <col min="23" max="23" width="11.5" customWidth="1"/>
  </cols>
  <sheetData>
    <row r="1" ht="14.25" spans="1:24">
      <c r="A1" s="136" t="s">
        <v>0</v>
      </c>
      <c r="B1" s="136"/>
      <c r="C1" s="137"/>
      <c r="D1" s="138"/>
      <c r="E1" s="138"/>
      <c r="F1" s="138"/>
      <c r="G1" s="139"/>
      <c r="H1" s="140"/>
      <c r="I1" s="139"/>
      <c r="J1" s="139"/>
      <c r="K1" s="140"/>
      <c r="L1" s="140"/>
      <c r="M1" s="139"/>
      <c r="N1" s="140"/>
      <c r="O1" s="139"/>
      <c r="P1" s="141"/>
      <c r="Q1" s="141"/>
      <c r="R1" s="138"/>
      <c r="S1" s="142"/>
      <c r="T1" s="143"/>
      <c r="U1" s="140"/>
      <c r="V1" s="140"/>
      <c r="W1" s="140"/>
      <c r="X1" s="138"/>
    </row>
    <row r="2" ht="18.75" spans="1:24">
      <c r="A2" s="144" t="s">
        <v>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2"/>
    </row>
    <row r="3" ht="15.75" spans="1:24">
      <c r="A3" s="145" t="s">
        <v>2</v>
      </c>
      <c r="B3" s="145"/>
      <c r="C3" s="145" t="s">
        <v>3</v>
      </c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5" t="s">
        <v>4</v>
      </c>
      <c r="R3" s="146"/>
      <c r="S3" s="147"/>
      <c r="T3" s="146"/>
      <c r="U3" s="146"/>
      <c r="V3" s="148"/>
      <c r="W3" s="149"/>
      <c r="X3" s="149"/>
    </row>
    <row r="4" ht="40.5" spans="1:24">
      <c r="A4" s="17" t="s">
        <v>5</v>
      </c>
      <c r="B4" s="17" t="s">
        <v>6</v>
      </c>
      <c r="C4" s="18" t="s">
        <v>7</v>
      </c>
      <c r="D4" s="17" t="s">
        <v>8</v>
      </c>
      <c r="E4" s="17" t="s">
        <v>9</v>
      </c>
      <c r="F4" s="17" t="s">
        <v>10</v>
      </c>
      <c r="G4" s="19" t="s">
        <v>11</v>
      </c>
      <c r="H4" s="18" t="s">
        <v>12</v>
      </c>
      <c r="I4" s="19" t="s">
        <v>13</v>
      </c>
      <c r="J4" s="19" t="s">
        <v>14</v>
      </c>
      <c r="K4" s="18" t="s">
        <v>15</v>
      </c>
      <c r="L4" s="18" t="s">
        <v>16</v>
      </c>
      <c r="M4" s="19" t="s">
        <v>17</v>
      </c>
      <c r="N4" s="18" t="s">
        <v>18</v>
      </c>
      <c r="O4" s="19" t="s">
        <v>19</v>
      </c>
      <c r="P4" s="19" t="s">
        <v>20</v>
      </c>
      <c r="Q4" s="150" t="s">
        <v>21</v>
      </c>
      <c r="R4" s="18" t="s">
        <v>22</v>
      </c>
      <c r="S4" s="20" t="s">
        <v>23</v>
      </c>
      <c r="T4" s="19" t="s">
        <v>24</v>
      </c>
      <c r="U4" s="18" t="s">
        <v>25</v>
      </c>
      <c r="V4" s="18" t="s">
        <v>26</v>
      </c>
      <c r="W4" s="18" t="s">
        <v>27</v>
      </c>
      <c r="X4" s="22" t="s">
        <v>28</v>
      </c>
    </row>
    <row r="5" ht="18" customHeight="1" spans="1:24">
      <c r="A5" s="23" t="s">
        <v>29</v>
      </c>
      <c r="B5" s="23" t="s">
        <v>30</v>
      </c>
      <c r="C5" s="24">
        <f t="shared" ref="C5:C11" si="0">2023</f>
        <v>2023</v>
      </c>
      <c r="D5" s="23" t="s">
        <v>31</v>
      </c>
      <c r="E5" s="23">
        <v>2333110072</v>
      </c>
      <c r="F5" s="23" t="s">
        <v>32</v>
      </c>
      <c r="G5" s="25">
        <f>94.9/95*20+70</f>
        <v>89.978947368421</v>
      </c>
      <c r="H5" s="25">
        <v>2.75</v>
      </c>
      <c r="I5" s="25">
        <f t="shared" ref="I5:I13" si="1">SUM(G5:H5)</f>
        <v>92.728947368421</v>
      </c>
      <c r="J5" s="25">
        <v>88.1746031746032</v>
      </c>
      <c r="K5" s="25">
        <v>2.375</v>
      </c>
      <c r="L5" s="25">
        <f t="shared" ref="L5:L63" si="2">SUM(J5:K5)</f>
        <v>90.5496031746032</v>
      </c>
      <c r="M5" s="25">
        <v>78.8</v>
      </c>
      <c r="N5" s="25">
        <v>0</v>
      </c>
      <c r="O5" s="25">
        <f t="shared" ref="O5:O63" si="3">SUM(M5:N5)</f>
        <v>78.8</v>
      </c>
      <c r="P5" s="26">
        <f t="shared" ref="P5:P63" si="4">I5*0.15+L5*0.75+O5*0.1</f>
        <v>89.7015444862156</v>
      </c>
      <c r="Q5" s="131">
        <v>1</v>
      </c>
      <c r="R5" s="23">
        <v>1</v>
      </c>
      <c r="S5" s="30" t="s">
        <v>33</v>
      </c>
      <c r="T5" s="23">
        <v>59</v>
      </c>
      <c r="U5" s="24" t="s">
        <v>34</v>
      </c>
      <c r="V5" s="24"/>
      <c r="W5" s="24" t="s">
        <v>35</v>
      </c>
      <c r="X5" s="29"/>
    </row>
    <row r="6" ht="18" customHeight="1" spans="1:24">
      <c r="A6" s="23" t="s">
        <v>29</v>
      </c>
      <c r="B6" s="23" t="s">
        <v>30</v>
      </c>
      <c r="C6" s="24">
        <f t="shared" si="0"/>
        <v>2023</v>
      </c>
      <c r="D6" s="23" t="s">
        <v>31</v>
      </c>
      <c r="E6" s="23">
        <v>2333110091</v>
      </c>
      <c r="F6" s="23" t="s">
        <v>36</v>
      </c>
      <c r="G6" s="25">
        <f>94.92/95*20+70</f>
        <v>89.9831578947368</v>
      </c>
      <c r="H6" s="25">
        <v>5</v>
      </c>
      <c r="I6" s="25">
        <f t="shared" si="1"/>
        <v>94.9831578947368</v>
      </c>
      <c r="J6" s="25">
        <v>86.8805970149254</v>
      </c>
      <c r="K6" s="25">
        <v>3.1</v>
      </c>
      <c r="L6" s="25">
        <f t="shared" si="2"/>
        <v>89.9805970149254</v>
      </c>
      <c r="M6" s="25">
        <v>78.2</v>
      </c>
      <c r="N6" s="25">
        <v>0</v>
      </c>
      <c r="O6" s="25">
        <f t="shared" si="3"/>
        <v>78.2</v>
      </c>
      <c r="P6" s="26">
        <f t="shared" si="4"/>
        <v>89.5529214454046</v>
      </c>
      <c r="Q6" s="131">
        <v>2</v>
      </c>
      <c r="R6" s="23">
        <v>3</v>
      </c>
      <c r="S6" s="30" t="s">
        <v>33</v>
      </c>
      <c r="T6" s="23">
        <v>59</v>
      </c>
      <c r="U6" s="24" t="s">
        <v>34</v>
      </c>
      <c r="V6" s="24"/>
      <c r="W6" s="32" t="s">
        <v>37</v>
      </c>
      <c r="X6" s="151"/>
    </row>
    <row r="7" ht="18" customHeight="1" spans="1:24">
      <c r="A7" s="23" t="s">
        <v>29</v>
      </c>
      <c r="B7" s="23" t="s">
        <v>30</v>
      </c>
      <c r="C7" s="24">
        <v>2023</v>
      </c>
      <c r="D7" s="23" t="s">
        <v>38</v>
      </c>
      <c r="E7" s="23">
        <v>2333110040</v>
      </c>
      <c r="F7" s="23" t="s">
        <v>39</v>
      </c>
      <c r="G7" s="25">
        <v>89.9912280701754</v>
      </c>
      <c r="H7" s="25">
        <v>4.25</v>
      </c>
      <c r="I7" s="25">
        <f t="shared" si="1"/>
        <v>94.2412280701754</v>
      </c>
      <c r="J7" s="25">
        <v>86.6825396825397</v>
      </c>
      <c r="K7" s="25">
        <v>2.9</v>
      </c>
      <c r="L7" s="25">
        <f t="shared" si="2"/>
        <v>89.5825396825397</v>
      </c>
      <c r="M7" s="152">
        <v>75.2</v>
      </c>
      <c r="N7" s="25">
        <v>0</v>
      </c>
      <c r="O7" s="25">
        <f t="shared" si="3"/>
        <v>75.2</v>
      </c>
      <c r="P7" s="26">
        <f t="shared" si="4"/>
        <v>88.8430889724311</v>
      </c>
      <c r="Q7" s="131">
        <v>3</v>
      </c>
      <c r="R7" s="23">
        <v>4</v>
      </c>
      <c r="S7" s="30" t="s">
        <v>33</v>
      </c>
      <c r="T7" s="23">
        <v>59</v>
      </c>
      <c r="U7" s="24" t="s">
        <v>40</v>
      </c>
      <c r="V7" s="24"/>
      <c r="W7" s="24" t="s">
        <v>41</v>
      </c>
      <c r="X7" s="29"/>
    </row>
    <row r="8" ht="18" customHeight="1" spans="1:24">
      <c r="A8" s="23" t="s">
        <v>29</v>
      </c>
      <c r="B8" s="23" t="s">
        <v>30</v>
      </c>
      <c r="C8" s="24">
        <v>2023</v>
      </c>
      <c r="D8" s="23" t="s">
        <v>42</v>
      </c>
      <c r="E8" s="23">
        <v>2333110010</v>
      </c>
      <c r="F8" s="23" t="s">
        <v>43</v>
      </c>
      <c r="G8" s="25">
        <v>88.78</v>
      </c>
      <c r="H8" s="25">
        <v>4.5</v>
      </c>
      <c r="I8" s="25">
        <f t="shared" si="1"/>
        <v>93.28</v>
      </c>
      <c r="J8" s="25">
        <v>83.89</v>
      </c>
      <c r="K8" s="25">
        <v>1.58</v>
      </c>
      <c r="L8" s="25">
        <f t="shared" si="2"/>
        <v>85.47</v>
      </c>
      <c r="M8" s="25">
        <v>89.9</v>
      </c>
      <c r="N8" s="25">
        <v>0</v>
      </c>
      <c r="O8" s="25">
        <f t="shared" si="3"/>
        <v>89.9</v>
      </c>
      <c r="P8" s="26">
        <f t="shared" si="4"/>
        <v>87.0845</v>
      </c>
      <c r="Q8" s="131">
        <v>4</v>
      </c>
      <c r="R8" s="23">
        <v>7</v>
      </c>
      <c r="S8" s="30" t="s">
        <v>33</v>
      </c>
      <c r="T8" s="23">
        <v>59</v>
      </c>
      <c r="U8" s="24" t="s">
        <v>40</v>
      </c>
      <c r="V8" s="24"/>
      <c r="W8" s="24"/>
      <c r="X8" s="29"/>
    </row>
    <row r="9" ht="18" customHeight="1" spans="1:24">
      <c r="A9" s="23" t="s">
        <v>29</v>
      </c>
      <c r="B9" s="23" t="s">
        <v>30</v>
      </c>
      <c r="C9" s="24">
        <v>2023</v>
      </c>
      <c r="D9" s="23" t="s">
        <v>38</v>
      </c>
      <c r="E9" s="23">
        <v>2333110037</v>
      </c>
      <c r="F9" s="23" t="s">
        <v>44</v>
      </c>
      <c r="G9" s="25">
        <v>89.9736842105263</v>
      </c>
      <c r="H9" s="25">
        <v>1.25</v>
      </c>
      <c r="I9" s="25">
        <f t="shared" si="1"/>
        <v>91.2236842105263</v>
      </c>
      <c r="J9" s="25">
        <v>86.4603174603175</v>
      </c>
      <c r="K9" s="25">
        <v>2.3916</v>
      </c>
      <c r="L9" s="25">
        <f t="shared" si="2"/>
        <v>88.8519174603175</v>
      </c>
      <c r="M9" s="152">
        <v>65.4</v>
      </c>
      <c r="N9" s="25">
        <v>0</v>
      </c>
      <c r="O9" s="25">
        <f t="shared" si="3"/>
        <v>65.4</v>
      </c>
      <c r="P9" s="26">
        <f t="shared" si="4"/>
        <v>86.8624907268171</v>
      </c>
      <c r="Q9" s="131">
        <v>5</v>
      </c>
      <c r="R9" s="23">
        <v>5</v>
      </c>
      <c r="S9" s="30" t="s">
        <v>33</v>
      </c>
      <c r="T9" s="23">
        <v>59</v>
      </c>
      <c r="U9" s="24" t="s">
        <v>40</v>
      </c>
      <c r="V9" s="24"/>
      <c r="W9" s="24" t="s">
        <v>37</v>
      </c>
      <c r="X9" s="29"/>
    </row>
    <row r="10" ht="18" customHeight="1" spans="1:24">
      <c r="A10" s="23" t="s">
        <v>29</v>
      </c>
      <c r="B10" s="23" t="s">
        <v>30</v>
      </c>
      <c r="C10" s="24">
        <f t="shared" si="0"/>
        <v>2023</v>
      </c>
      <c r="D10" s="23" t="s">
        <v>31</v>
      </c>
      <c r="E10" s="23">
        <v>2333110088</v>
      </c>
      <c r="F10" s="23" t="s">
        <v>45</v>
      </c>
      <c r="G10" s="25">
        <f>94.92/95*20+70</f>
        <v>89.9831578947368</v>
      </c>
      <c r="H10" s="25">
        <v>2.5</v>
      </c>
      <c r="I10" s="25">
        <f t="shared" si="1"/>
        <v>92.4831578947368</v>
      </c>
      <c r="J10" s="25">
        <v>83</v>
      </c>
      <c r="K10" s="25">
        <v>2.967</v>
      </c>
      <c r="L10" s="25">
        <f t="shared" si="2"/>
        <v>85.967</v>
      </c>
      <c r="M10" s="25">
        <v>80.3</v>
      </c>
      <c r="N10" s="26">
        <v>1.5</v>
      </c>
      <c r="O10" s="25">
        <f t="shared" si="3"/>
        <v>81.8</v>
      </c>
      <c r="P10" s="26">
        <f t="shared" si="4"/>
        <v>86.5277236842105</v>
      </c>
      <c r="Q10" s="131">
        <v>6</v>
      </c>
      <c r="R10" s="23">
        <v>8</v>
      </c>
      <c r="S10" s="30" t="s">
        <v>33</v>
      </c>
      <c r="T10" s="23">
        <v>59</v>
      </c>
      <c r="U10" s="24" t="s">
        <v>40</v>
      </c>
      <c r="V10" s="24"/>
      <c r="W10" s="24"/>
      <c r="X10" s="29"/>
    </row>
    <row r="11" ht="18" customHeight="1" spans="1:24">
      <c r="A11" s="23" t="s">
        <v>29</v>
      </c>
      <c r="B11" s="23" t="s">
        <v>30</v>
      </c>
      <c r="C11" s="24">
        <f t="shared" si="0"/>
        <v>2023</v>
      </c>
      <c r="D11" s="23" t="s">
        <v>31</v>
      </c>
      <c r="E11" s="23">
        <v>2333110073</v>
      </c>
      <c r="F11" s="23" t="s">
        <v>46</v>
      </c>
      <c r="G11" s="25">
        <f>94.9/95*20+70</f>
        <v>89.978947368421</v>
      </c>
      <c r="H11" s="25">
        <v>1.5</v>
      </c>
      <c r="I11" s="25">
        <f t="shared" si="1"/>
        <v>91.478947368421</v>
      </c>
      <c r="J11" s="25">
        <v>84.8412698412698</v>
      </c>
      <c r="K11" s="25">
        <v>3.2</v>
      </c>
      <c r="L11" s="25">
        <f t="shared" si="2"/>
        <v>88.0412698412698</v>
      </c>
      <c r="M11" s="25">
        <v>65.8</v>
      </c>
      <c r="N11" s="25">
        <v>0</v>
      </c>
      <c r="O11" s="25">
        <f t="shared" si="3"/>
        <v>65.8</v>
      </c>
      <c r="P11" s="26">
        <f t="shared" si="4"/>
        <v>86.3327944862155</v>
      </c>
      <c r="Q11" s="131">
        <v>7</v>
      </c>
      <c r="R11" s="23">
        <v>6</v>
      </c>
      <c r="S11" s="30" t="s">
        <v>33</v>
      </c>
      <c r="T11" s="23">
        <v>59</v>
      </c>
      <c r="U11" s="24" t="s">
        <v>40</v>
      </c>
      <c r="V11" s="24"/>
      <c r="W11" s="24"/>
      <c r="X11" s="29"/>
    </row>
    <row r="12" ht="18" customHeight="1" spans="1:24">
      <c r="A12" s="23" t="s">
        <v>29</v>
      </c>
      <c r="B12" s="23" t="s">
        <v>30</v>
      </c>
      <c r="C12" s="24">
        <v>2023</v>
      </c>
      <c r="D12" s="23" t="s">
        <v>38</v>
      </c>
      <c r="E12" s="23">
        <v>2333110035</v>
      </c>
      <c r="F12" s="23" t="s">
        <v>47</v>
      </c>
      <c r="G12" s="25">
        <v>89.7437070938215</v>
      </c>
      <c r="H12" s="25">
        <v>9.5</v>
      </c>
      <c r="I12" s="25">
        <f t="shared" si="1"/>
        <v>99.2437070938215</v>
      </c>
      <c r="J12" s="25">
        <v>81.8571428571429</v>
      </c>
      <c r="K12" s="25">
        <v>2.9</v>
      </c>
      <c r="L12" s="25">
        <f t="shared" si="2"/>
        <v>84.7571428571429</v>
      </c>
      <c r="M12" s="152">
        <v>76.1</v>
      </c>
      <c r="N12" s="25">
        <v>1.25</v>
      </c>
      <c r="O12" s="25">
        <f t="shared" si="3"/>
        <v>77.35</v>
      </c>
      <c r="P12" s="26">
        <f t="shared" si="4"/>
        <v>86.1894132069304</v>
      </c>
      <c r="Q12" s="131">
        <v>8</v>
      </c>
      <c r="R12" s="23">
        <v>9</v>
      </c>
      <c r="S12" s="30" t="s">
        <v>33</v>
      </c>
      <c r="T12" s="23">
        <v>59</v>
      </c>
      <c r="U12" s="24" t="s">
        <v>40</v>
      </c>
      <c r="V12" s="24"/>
      <c r="W12" s="24"/>
      <c r="X12" s="29"/>
    </row>
    <row r="13" ht="18" customHeight="1" spans="1:24">
      <c r="A13" s="23" t="s">
        <v>29</v>
      </c>
      <c r="B13" s="23" t="s">
        <v>30</v>
      </c>
      <c r="C13" s="24">
        <f>2023</f>
        <v>2023</v>
      </c>
      <c r="D13" s="23" t="s">
        <v>31</v>
      </c>
      <c r="E13" s="23">
        <v>2333110098</v>
      </c>
      <c r="F13" s="23" t="s">
        <v>48</v>
      </c>
      <c r="G13" s="25">
        <f>95/95*20+70</f>
        <v>90</v>
      </c>
      <c r="H13" s="25">
        <v>2.6</v>
      </c>
      <c r="I13" s="25">
        <f t="shared" si="1"/>
        <v>92.6</v>
      </c>
      <c r="J13" s="25">
        <v>87.3492063492064</v>
      </c>
      <c r="K13" s="25">
        <v>0.333</v>
      </c>
      <c r="L13" s="25">
        <f t="shared" si="2"/>
        <v>87.6822063492064</v>
      </c>
      <c r="M13" s="25">
        <v>60</v>
      </c>
      <c r="N13" s="25">
        <v>0</v>
      </c>
      <c r="O13" s="25">
        <f t="shared" si="3"/>
        <v>60</v>
      </c>
      <c r="P13" s="26">
        <f t="shared" si="4"/>
        <v>85.6516547619048</v>
      </c>
      <c r="Q13" s="131">
        <v>9</v>
      </c>
      <c r="R13" s="23">
        <v>2</v>
      </c>
      <c r="S13" s="30" t="s">
        <v>33</v>
      </c>
      <c r="T13" s="23">
        <v>59</v>
      </c>
      <c r="U13" s="24" t="s">
        <v>49</v>
      </c>
      <c r="V13" s="24"/>
      <c r="W13" s="24"/>
      <c r="X13" s="29"/>
    </row>
    <row r="14" ht="18" customHeight="1" spans="1:24">
      <c r="A14" s="23" t="s">
        <v>29</v>
      </c>
      <c r="B14" s="23" t="s">
        <v>30</v>
      </c>
      <c r="C14" s="24">
        <v>2023</v>
      </c>
      <c r="D14" s="23" t="s">
        <v>38</v>
      </c>
      <c r="E14" s="23">
        <v>2333110042</v>
      </c>
      <c r="F14" s="23" t="s">
        <v>50</v>
      </c>
      <c r="G14" s="25">
        <v>89.9176201372998</v>
      </c>
      <c r="H14" s="25">
        <v>12</v>
      </c>
      <c r="I14" s="25">
        <v>100</v>
      </c>
      <c r="J14" s="25">
        <v>81.1269841269841</v>
      </c>
      <c r="K14" s="25">
        <v>0.9</v>
      </c>
      <c r="L14" s="25">
        <f t="shared" si="2"/>
        <v>82.0269841269841</v>
      </c>
      <c r="M14" s="152">
        <v>82.6</v>
      </c>
      <c r="N14" s="25">
        <v>0</v>
      </c>
      <c r="O14" s="25">
        <f t="shared" si="3"/>
        <v>82.6</v>
      </c>
      <c r="P14" s="26">
        <f t="shared" si="4"/>
        <v>84.7802380952381</v>
      </c>
      <c r="Q14" s="131">
        <v>10</v>
      </c>
      <c r="R14" s="23">
        <v>11</v>
      </c>
      <c r="S14" s="30" t="s">
        <v>33</v>
      </c>
      <c r="T14" s="23">
        <v>59</v>
      </c>
      <c r="U14" s="24" t="s">
        <v>49</v>
      </c>
      <c r="V14" s="24"/>
      <c r="W14" s="24"/>
      <c r="X14" s="29"/>
    </row>
    <row r="15" ht="18" customHeight="1" spans="1:24">
      <c r="A15" s="23" t="s">
        <v>29</v>
      </c>
      <c r="B15" s="23" t="s">
        <v>30</v>
      </c>
      <c r="C15" s="24">
        <f>2023</f>
        <v>2023</v>
      </c>
      <c r="D15" s="23" t="s">
        <v>31</v>
      </c>
      <c r="E15" s="23">
        <v>2333110085</v>
      </c>
      <c r="F15" s="23" t="s">
        <v>51</v>
      </c>
      <c r="G15" s="25">
        <f>95/95*20+70</f>
        <v>90</v>
      </c>
      <c r="H15" s="25">
        <v>9.5</v>
      </c>
      <c r="I15" s="25">
        <f t="shared" ref="I15:I63" si="5">SUM(G15:H15)</f>
        <v>99.5</v>
      </c>
      <c r="J15" s="25">
        <v>78.0793650793651</v>
      </c>
      <c r="K15" s="25">
        <v>3.25</v>
      </c>
      <c r="L15" s="25">
        <f t="shared" si="2"/>
        <v>81.3293650793651</v>
      </c>
      <c r="M15" s="25">
        <v>85</v>
      </c>
      <c r="N15" s="25">
        <v>0</v>
      </c>
      <c r="O15" s="25">
        <f t="shared" si="3"/>
        <v>85</v>
      </c>
      <c r="P15" s="26">
        <f t="shared" si="4"/>
        <v>84.4220238095238</v>
      </c>
      <c r="Q15" s="131">
        <v>11</v>
      </c>
      <c r="R15" s="23">
        <v>23</v>
      </c>
      <c r="S15" s="30" t="s">
        <v>33</v>
      </c>
      <c r="T15" s="23">
        <v>59</v>
      </c>
      <c r="U15" s="24" t="s">
        <v>49</v>
      </c>
      <c r="V15" s="24"/>
      <c r="W15" s="24"/>
      <c r="X15" s="29"/>
    </row>
    <row r="16" ht="18" customHeight="1" spans="1:24">
      <c r="A16" s="23" t="s">
        <v>29</v>
      </c>
      <c r="B16" s="23" t="s">
        <v>30</v>
      </c>
      <c r="C16" s="24">
        <v>2023</v>
      </c>
      <c r="D16" s="23" t="s">
        <v>42</v>
      </c>
      <c r="E16" s="23">
        <v>2333110001</v>
      </c>
      <c r="F16" s="23" t="s">
        <v>52</v>
      </c>
      <c r="G16" s="25">
        <v>88.99</v>
      </c>
      <c r="H16" s="25">
        <v>1</v>
      </c>
      <c r="I16" s="25">
        <f t="shared" si="5"/>
        <v>89.99</v>
      </c>
      <c r="J16" s="25">
        <v>81.41</v>
      </c>
      <c r="K16" s="25">
        <v>2</v>
      </c>
      <c r="L16" s="25">
        <f t="shared" si="2"/>
        <v>83.41</v>
      </c>
      <c r="M16" s="25">
        <v>77.3</v>
      </c>
      <c r="N16" s="153">
        <v>0</v>
      </c>
      <c r="O16" s="25">
        <f t="shared" si="3"/>
        <v>77.3</v>
      </c>
      <c r="P16" s="26">
        <f t="shared" si="4"/>
        <v>83.786</v>
      </c>
      <c r="Q16" s="131">
        <v>12</v>
      </c>
      <c r="R16" s="23">
        <v>10</v>
      </c>
      <c r="S16" s="30" t="s">
        <v>33</v>
      </c>
      <c r="T16" s="23">
        <v>59</v>
      </c>
      <c r="U16" s="24" t="s">
        <v>49</v>
      </c>
      <c r="V16" s="24"/>
      <c r="W16" s="24"/>
      <c r="X16" s="29"/>
    </row>
    <row r="17" ht="18" customHeight="1" spans="1:24">
      <c r="A17" s="23" t="s">
        <v>29</v>
      </c>
      <c r="B17" s="23" t="s">
        <v>30</v>
      </c>
      <c r="C17" s="24">
        <v>2023</v>
      </c>
      <c r="D17" s="23" t="s">
        <v>38</v>
      </c>
      <c r="E17" s="23">
        <v>2333110064</v>
      </c>
      <c r="F17" s="23" t="s">
        <v>53</v>
      </c>
      <c r="G17" s="25">
        <v>90</v>
      </c>
      <c r="H17" s="25">
        <v>2.5</v>
      </c>
      <c r="I17" s="25">
        <f t="shared" si="5"/>
        <v>92.5</v>
      </c>
      <c r="J17" s="25">
        <v>80.1428571428571</v>
      </c>
      <c r="K17" s="25">
        <v>0.4</v>
      </c>
      <c r="L17" s="25">
        <f t="shared" si="2"/>
        <v>80.5428571428571</v>
      </c>
      <c r="M17" s="152">
        <v>76.7</v>
      </c>
      <c r="N17" s="25">
        <v>0</v>
      </c>
      <c r="O17" s="25">
        <f t="shared" si="3"/>
        <v>76.7</v>
      </c>
      <c r="P17" s="26">
        <f t="shared" si="4"/>
        <v>81.9521428571428</v>
      </c>
      <c r="Q17" s="131">
        <v>13</v>
      </c>
      <c r="R17" s="23">
        <v>12</v>
      </c>
      <c r="S17" s="132" t="s">
        <v>54</v>
      </c>
      <c r="T17" s="23">
        <v>59</v>
      </c>
      <c r="U17" s="24" t="s">
        <v>55</v>
      </c>
      <c r="V17" s="24"/>
      <c r="W17" s="24"/>
      <c r="X17" s="29"/>
    </row>
    <row r="18" ht="18" customHeight="1" spans="1:24">
      <c r="A18" s="23" t="s">
        <v>29</v>
      </c>
      <c r="B18" s="23" t="s">
        <v>30</v>
      </c>
      <c r="C18" s="24">
        <v>2023</v>
      </c>
      <c r="D18" s="23" t="s">
        <v>42</v>
      </c>
      <c r="E18" s="23">
        <v>2333110008</v>
      </c>
      <c r="F18" s="23" t="s">
        <v>56</v>
      </c>
      <c r="G18" s="25">
        <v>88.76</v>
      </c>
      <c r="H18" s="25">
        <v>3.88</v>
      </c>
      <c r="I18" s="25">
        <f t="shared" si="5"/>
        <v>92.64</v>
      </c>
      <c r="J18" s="25">
        <v>76.62</v>
      </c>
      <c r="K18" s="25">
        <v>2.78</v>
      </c>
      <c r="L18" s="25">
        <f t="shared" si="2"/>
        <v>79.4</v>
      </c>
      <c r="M18" s="25">
        <v>78.8</v>
      </c>
      <c r="N18" s="25">
        <v>3</v>
      </c>
      <c r="O18" s="25">
        <f t="shared" si="3"/>
        <v>81.8</v>
      </c>
      <c r="P18" s="26">
        <f t="shared" si="4"/>
        <v>81.626</v>
      </c>
      <c r="Q18" s="131">
        <v>14</v>
      </c>
      <c r="R18" s="23">
        <v>29</v>
      </c>
      <c r="S18" s="30" t="s">
        <v>33</v>
      </c>
      <c r="T18" s="23">
        <v>59</v>
      </c>
      <c r="U18" s="24" t="s">
        <v>49</v>
      </c>
      <c r="V18" s="24"/>
      <c r="W18" s="24"/>
      <c r="X18" s="29"/>
    </row>
    <row r="19" ht="18" customHeight="1" spans="1:24">
      <c r="A19" s="23" t="s">
        <v>29</v>
      </c>
      <c r="B19" s="23" t="s">
        <v>30</v>
      </c>
      <c r="C19" s="24">
        <v>2023</v>
      </c>
      <c r="D19" s="23" t="s">
        <v>38</v>
      </c>
      <c r="E19" s="23">
        <v>2333110048</v>
      </c>
      <c r="F19" s="23" t="s">
        <v>57</v>
      </c>
      <c r="G19" s="25">
        <v>89.9831578947368</v>
      </c>
      <c r="H19" s="25">
        <v>0</v>
      </c>
      <c r="I19" s="25">
        <f t="shared" si="5"/>
        <v>89.9831578947368</v>
      </c>
      <c r="J19" s="25">
        <v>79.1269841269841</v>
      </c>
      <c r="K19" s="25">
        <v>0</v>
      </c>
      <c r="L19" s="25">
        <f t="shared" si="2"/>
        <v>79.1269841269841</v>
      </c>
      <c r="M19" s="152">
        <v>84</v>
      </c>
      <c r="N19" s="25">
        <v>0</v>
      </c>
      <c r="O19" s="25">
        <f t="shared" si="3"/>
        <v>84</v>
      </c>
      <c r="P19" s="26">
        <f t="shared" si="4"/>
        <v>81.2427117794486</v>
      </c>
      <c r="Q19" s="131">
        <v>15</v>
      </c>
      <c r="R19" s="23">
        <v>17</v>
      </c>
      <c r="S19" s="30" t="s">
        <v>33</v>
      </c>
      <c r="T19" s="23">
        <v>59</v>
      </c>
      <c r="U19" s="24" t="s">
        <v>49</v>
      </c>
      <c r="V19" s="24"/>
      <c r="W19" s="24"/>
      <c r="X19" s="29"/>
    </row>
    <row r="20" ht="18" customHeight="1" spans="1:24">
      <c r="A20" s="23" t="s">
        <v>29</v>
      </c>
      <c r="B20" s="23" t="s">
        <v>30</v>
      </c>
      <c r="C20" s="24">
        <v>2023</v>
      </c>
      <c r="D20" s="23" t="s">
        <v>42</v>
      </c>
      <c r="E20" s="23">
        <v>2333110026</v>
      </c>
      <c r="F20" s="23" t="s">
        <v>58</v>
      </c>
      <c r="G20" s="25">
        <v>88.96</v>
      </c>
      <c r="H20" s="25">
        <v>0</v>
      </c>
      <c r="I20" s="25">
        <f t="shared" si="5"/>
        <v>88.96</v>
      </c>
      <c r="J20" s="25">
        <v>79.25</v>
      </c>
      <c r="K20" s="25">
        <v>0</v>
      </c>
      <c r="L20" s="25">
        <f t="shared" si="2"/>
        <v>79.25</v>
      </c>
      <c r="M20" s="25">
        <v>71.4</v>
      </c>
      <c r="N20" s="25">
        <v>0</v>
      </c>
      <c r="O20" s="25">
        <f t="shared" si="3"/>
        <v>71.4</v>
      </c>
      <c r="P20" s="26">
        <f t="shared" si="4"/>
        <v>79.9215</v>
      </c>
      <c r="Q20" s="131">
        <v>16</v>
      </c>
      <c r="R20" s="23">
        <v>15</v>
      </c>
      <c r="S20" s="30" t="s">
        <v>33</v>
      </c>
      <c r="T20" s="23">
        <v>59</v>
      </c>
      <c r="U20" s="24" t="s">
        <v>49</v>
      </c>
      <c r="V20" s="24"/>
      <c r="W20" s="24"/>
      <c r="X20" s="29"/>
    </row>
    <row r="21" ht="18" customHeight="1" spans="1:24">
      <c r="A21" s="23" t="s">
        <v>29</v>
      </c>
      <c r="B21" s="23" t="s">
        <v>30</v>
      </c>
      <c r="C21" s="24">
        <v>2023</v>
      </c>
      <c r="D21" s="23" t="s">
        <v>42</v>
      </c>
      <c r="E21" s="23">
        <v>2333110014</v>
      </c>
      <c r="F21" s="23" t="s">
        <v>59</v>
      </c>
      <c r="G21" s="25">
        <v>89</v>
      </c>
      <c r="H21" s="25">
        <v>0</v>
      </c>
      <c r="I21" s="25">
        <f t="shared" si="5"/>
        <v>89</v>
      </c>
      <c r="J21" s="25">
        <v>78.37</v>
      </c>
      <c r="K21" s="25">
        <v>0</v>
      </c>
      <c r="L21" s="25">
        <f t="shared" si="2"/>
        <v>78.37</v>
      </c>
      <c r="M21" s="25">
        <v>77.7</v>
      </c>
      <c r="N21" s="154">
        <v>0</v>
      </c>
      <c r="O21" s="25">
        <f t="shared" si="3"/>
        <v>77.7</v>
      </c>
      <c r="P21" s="26">
        <f t="shared" si="4"/>
        <v>79.8975</v>
      </c>
      <c r="Q21" s="131">
        <v>17</v>
      </c>
      <c r="R21" s="23">
        <v>21</v>
      </c>
      <c r="S21" s="30" t="s">
        <v>33</v>
      </c>
      <c r="T21" s="23">
        <v>59</v>
      </c>
      <c r="U21" s="24" t="s">
        <v>49</v>
      </c>
      <c r="V21" s="24"/>
      <c r="W21" s="24"/>
      <c r="X21" s="29"/>
    </row>
    <row r="22" ht="18" customHeight="1" spans="1:24">
      <c r="A22" s="23" t="s">
        <v>29</v>
      </c>
      <c r="B22" s="23" t="s">
        <v>30</v>
      </c>
      <c r="C22" s="24">
        <v>2023</v>
      </c>
      <c r="D22" s="23" t="s">
        <v>42</v>
      </c>
      <c r="E22" s="23">
        <v>2333110002</v>
      </c>
      <c r="F22" s="23" t="s">
        <v>60</v>
      </c>
      <c r="G22" s="25">
        <v>90</v>
      </c>
      <c r="H22" s="25">
        <v>0</v>
      </c>
      <c r="I22" s="25">
        <f t="shared" si="5"/>
        <v>90</v>
      </c>
      <c r="J22" s="25">
        <v>79.22</v>
      </c>
      <c r="K22" s="25">
        <v>0</v>
      </c>
      <c r="L22" s="25">
        <f t="shared" si="2"/>
        <v>79.22</v>
      </c>
      <c r="M22" s="25">
        <v>68.3</v>
      </c>
      <c r="N22" s="153">
        <v>0</v>
      </c>
      <c r="O22" s="25">
        <f t="shared" si="3"/>
        <v>68.3</v>
      </c>
      <c r="P22" s="26">
        <f t="shared" si="4"/>
        <v>79.745</v>
      </c>
      <c r="Q22" s="131">
        <v>18</v>
      </c>
      <c r="R22" s="23">
        <v>16</v>
      </c>
      <c r="S22" s="30" t="s">
        <v>33</v>
      </c>
      <c r="T22" s="23">
        <v>59</v>
      </c>
      <c r="U22" s="24" t="s">
        <v>49</v>
      </c>
      <c r="V22" s="24"/>
      <c r="W22" s="24"/>
      <c r="X22" s="29"/>
    </row>
    <row r="23" ht="18" customHeight="1" spans="1:24">
      <c r="A23" s="23" t="s">
        <v>29</v>
      </c>
      <c r="B23" s="23" t="s">
        <v>30</v>
      </c>
      <c r="C23" s="24">
        <f t="shared" ref="C23:C25" si="6">2023</f>
        <v>2023</v>
      </c>
      <c r="D23" s="23" t="s">
        <v>31</v>
      </c>
      <c r="E23" s="23">
        <v>2333110087</v>
      </c>
      <c r="F23" s="23" t="s">
        <v>61</v>
      </c>
      <c r="G23" s="25">
        <f>94.84/95*20+70</f>
        <v>89.9663157894737</v>
      </c>
      <c r="H23" s="25">
        <v>0</v>
      </c>
      <c r="I23" s="25">
        <f t="shared" si="5"/>
        <v>89.9663157894737</v>
      </c>
      <c r="J23" s="25">
        <v>79.6031746031746</v>
      </c>
      <c r="K23" s="25">
        <v>0</v>
      </c>
      <c r="L23" s="25">
        <f t="shared" si="2"/>
        <v>79.6031746031746</v>
      </c>
      <c r="M23" s="25">
        <v>64.2</v>
      </c>
      <c r="N23" s="25">
        <v>0</v>
      </c>
      <c r="O23" s="25">
        <f t="shared" si="3"/>
        <v>64.2</v>
      </c>
      <c r="P23" s="26">
        <f t="shared" si="4"/>
        <v>79.617328320802</v>
      </c>
      <c r="Q23" s="131">
        <v>19</v>
      </c>
      <c r="R23" s="23">
        <v>14</v>
      </c>
      <c r="S23" s="30" t="s">
        <v>33</v>
      </c>
      <c r="T23" s="23">
        <v>59</v>
      </c>
      <c r="U23" s="24" t="s">
        <v>49</v>
      </c>
      <c r="V23" s="24"/>
      <c r="W23" s="24"/>
      <c r="X23" s="29"/>
    </row>
    <row r="24" ht="18" customHeight="1" spans="1:24">
      <c r="A24" s="23" t="s">
        <v>29</v>
      </c>
      <c r="B24" s="23" t="s">
        <v>30</v>
      </c>
      <c r="C24" s="24">
        <f t="shared" si="6"/>
        <v>2023</v>
      </c>
      <c r="D24" s="23" t="s">
        <v>31</v>
      </c>
      <c r="E24" s="23">
        <v>2233110066</v>
      </c>
      <c r="F24" s="23" t="s">
        <v>62</v>
      </c>
      <c r="G24" s="25">
        <v>90</v>
      </c>
      <c r="H24" s="25">
        <v>0</v>
      </c>
      <c r="I24" s="25">
        <f t="shared" si="5"/>
        <v>90</v>
      </c>
      <c r="J24" s="25">
        <v>79.6666666666667</v>
      </c>
      <c r="K24" s="25">
        <v>0</v>
      </c>
      <c r="L24" s="25">
        <f t="shared" si="2"/>
        <v>79.6666666666667</v>
      </c>
      <c r="M24" s="25">
        <v>62.8</v>
      </c>
      <c r="N24" s="25">
        <v>0</v>
      </c>
      <c r="O24" s="25">
        <f t="shared" si="3"/>
        <v>62.8</v>
      </c>
      <c r="P24" s="26">
        <f t="shared" si="4"/>
        <v>79.53</v>
      </c>
      <c r="Q24" s="131">
        <v>20</v>
      </c>
      <c r="R24" s="23">
        <v>13</v>
      </c>
      <c r="S24" s="30" t="s">
        <v>33</v>
      </c>
      <c r="T24" s="23">
        <v>59</v>
      </c>
      <c r="U24" s="24" t="s">
        <v>49</v>
      </c>
      <c r="V24" s="24"/>
      <c r="W24" s="32"/>
      <c r="X24" s="151"/>
    </row>
    <row r="25" ht="18" customHeight="1" spans="1:24">
      <c r="A25" s="23" t="s">
        <v>29</v>
      </c>
      <c r="B25" s="23" t="s">
        <v>30</v>
      </c>
      <c r="C25" s="24">
        <f t="shared" si="6"/>
        <v>2023</v>
      </c>
      <c r="D25" s="23" t="s">
        <v>31</v>
      </c>
      <c r="E25" s="23">
        <v>2333110076</v>
      </c>
      <c r="F25" s="23" t="s">
        <v>63</v>
      </c>
      <c r="G25" s="25">
        <f>94.96/95*20+70</f>
        <v>89.9915789473684</v>
      </c>
      <c r="H25" s="25">
        <v>5.5</v>
      </c>
      <c r="I25" s="25">
        <f t="shared" si="5"/>
        <v>95.4915789473684</v>
      </c>
      <c r="J25" s="25">
        <v>77</v>
      </c>
      <c r="K25" s="25">
        <v>0.4</v>
      </c>
      <c r="L25" s="25">
        <f t="shared" si="2"/>
        <v>77.4</v>
      </c>
      <c r="M25" s="25">
        <v>71</v>
      </c>
      <c r="N25" s="25">
        <v>0</v>
      </c>
      <c r="O25" s="25">
        <f t="shared" si="3"/>
        <v>71</v>
      </c>
      <c r="P25" s="26">
        <f t="shared" si="4"/>
        <v>79.4737368421053</v>
      </c>
      <c r="Q25" s="131">
        <v>21</v>
      </c>
      <c r="R25" s="23">
        <v>27</v>
      </c>
      <c r="S25" s="30" t="s">
        <v>33</v>
      </c>
      <c r="T25" s="23">
        <v>59</v>
      </c>
      <c r="U25" s="24" t="s">
        <v>49</v>
      </c>
      <c r="V25" s="24"/>
      <c r="W25" s="24"/>
      <c r="X25" s="29"/>
    </row>
    <row r="26" ht="18" customHeight="1" spans="1:24">
      <c r="A26" s="23" t="s">
        <v>29</v>
      </c>
      <c r="B26" s="23" t="s">
        <v>30</v>
      </c>
      <c r="C26" s="24">
        <v>2023</v>
      </c>
      <c r="D26" s="23" t="s">
        <v>38</v>
      </c>
      <c r="E26" s="23">
        <v>2333110036</v>
      </c>
      <c r="F26" s="23" t="s">
        <v>64</v>
      </c>
      <c r="G26" s="25">
        <v>89.7894736842105</v>
      </c>
      <c r="H26" s="25">
        <v>2.75</v>
      </c>
      <c r="I26" s="25">
        <f t="shared" si="5"/>
        <v>92.5394736842105</v>
      </c>
      <c r="J26" s="25">
        <v>76.7460317460317</v>
      </c>
      <c r="K26" s="25">
        <v>0.33</v>
      </c>
      <c r="L26" s="25">
        <f t="shared" si="2"/>
        <v>77.0760317460317</v>
      </c>
      <c r="M26" s="152">
        <v>76.3</v>
      </c>
      <c r="N26" s="25">
        <v>0</v>
      </c>
      <c r="O26" s="25">
        <f t="shared" si="3"/>
        <v>76.3</v>
      </c>
      <c r="P26" s="26">
        <f t="shared" si="4"/>
        <v>79.3179448621553</v>
      </c>
      <c r="Q26" s="131">
        <v>22</v>
      </c>
      <c r="R26" s="23">
        <v>28</v>
      </c>
      <c r="S26" s="30" t="s">
        <v>33</v>
      </c>
      <c r="T26" s="23">
        <v>59</v>
      </c>
      <c r="U26" s="24" t="s">
        <v>49</v>
      </c>
      <c r="V26" s="24"/>
      <c r="W26" s="24"/>
      <c r="X26" s="29"/>
    </row>
    <row r="27" ht="18" customHeight="1" spans="1:24">
      <c r="A27" s="23" t="s">
        <v>29</v>
      </c>
      <c r="B27" s="23" t="s">
        <v>30</v>
      </c>
      <c r="C27" s="24">
        <v>2023</v>
      </c>
      <c r="D27" s="23" t="s">
        <v>42</v>
      </c>
      <c r="E27" s="23">
        <v>2333110025</v>
      </c>
      <c r="F27" s="23" t="s">
        <v>65</v>
      </c>
      <c r="G27" s="25">
        <v>88.98</v>
      </c>
      <c r="H27" s="25">
        <v>2</v>
      </c>
      <c r="I27" s="25">
        <f t="shared" si="5"/>
        <v>90.98</v>
      </c>
      <c r="J27" s="25">
        <v>77.1</v>
      </c>
      <c r="K27" s="25">
        <v>0</v>
      </c>
      <c r="L27" s="25">
        <f t="shared" si="2"/>
        <v>77.1</v>
      </c>
      <c r="M27" s="25">
        <v>78</v>
      </c>
      <c r="N27" s="25">
        <v>0</v>
      </c>
      <c r="O27" s="25">
        <f t="shared" si="3"/>
        <v>78</v>
      </c>
      <c r="P27" s="26">
        <f t="shared" si="4"/>
        <v>79.272</v>
      </c>
      <c r="Q27" s="131">
        <v>23</v>
      </c>
      <c r="R27" s="23">
        <v>25</v>
      </c>
      <c r="S27" s="132" t="s">
        <v>54</v>
      </c>
      <c r="T27" s="23">
        <v>59</v>
      </c>
      <c r="U27" s="24" t="s">
        <v>55</v>
      </c>
      <c r="V27" s="24"/>
      <c r="W27" s="24"/>
      <c r="X27" s="29"/>
    </row>
    <row r="28" ht="18" customHeight="1" spans="1:24">
      <c r="A28" s="23" t="s">
        <v>29</v>
      </c>
      <c r="B28" s="23" t="s">
        <v>30</v>
      </c>
      <c r="C28" s="24">
        <f>2023</f>
        <v>2023</v>
      </c>
      <c r="D28" s="23" t="s">
        <v>31</v>
      </c>
      <c r="E28" s="23">
        <v>2333110081</v>
      </c>
      <c r="F28" s="23" t="s">
        <v>66</v>
      </c>
      <c r="G28" s="25">
        <f>95/95*20+70</f>
        <v>90</v>
      </c>
      <c r="H28" s="25">
        <v>0</v>
      </c>
      <c r="I28" s="25">
        <f t="shared" si="5"/>
        <v>90</v>
      </c>
      <c r="J28" s="25">
        <v>78.7460317460317</v>
      </c>
      <c r="K28" s="25">
        <v>0.2</v>
      </c>
      <c r="L28" s="25">
        <f t="shared" si="2"/>
        <v>78.9460317460317</v>
      </c>
      <c r="M28" s="25">
        <v>63.6</v>
      </c>
      <c r="N28" s="25">
        <v>0</v>
      </c>
      <c r="O28" s="25">
        <f t="shared" si="3"/>
        <v>63.6</v>
      </c>
      <c r="P28" s="26">
        <f t="shared" si="4"/>
        <v>79.0695238095238</v>
      </c>
      <c r="Q28" s="131">
        <v>24</v>
      </c>
      <c r="R28" s="23">
        <v>18</v>
      </c>
      <c r="S28" s="30" t="s">
        <v>33</v>
      </c>
      <c r="T28" s="23">
        <v>59</v>
      </c>
      <c r="U28" s="24" t="s">
        <v>49</v>
      </c>
      <c r="V28" s="24"/>
      <c r="W28" s="24"/>
      <c r="X28" s="29"/>
    </row>
    <row r="29" ht="18" customHeight="1" spans="1:24">
      <c r="A29" s="23" t="s">
        <v>29</v>
      </c>
      <c r="B29" s="23" t="s">
        <v>30</v>
      </c>
      <c r="C29" s="24">
        <v>2023</v>
      </c>
      <c r="D29" s="23" t="s">
        <v>38</v>
      </c>
      <c r="E29" s="23">
        <v>2233110081</v>
      </c>
      <c r="F29" s="23" t="s">
        <v>67</v>
      </c>
      <c r="G29" s="25">
        <v>90</v>
      </c>
      <c r="H29" s="25">
        <v>0</v>
      </c>
      <c r="I29" s="25">
        <f t="shared" si="5"/>
        <v>90</v>
      </c>
      <c r="J29" s="25">
        <v>77.095</v>
      </c>
      <c r="K29" s="25">
        <v>0</v>
      </c>
      <c r="L29" s="25">
        <f t="shared" si="2"/>
        <v>77.095</v>
      </c>
      <c r="M29" s="25">
        <v>72</v>
      </c>
      <c r="N29" s="25">
        <v>0</v>
      </c>
      <c r="O29" s="25">
        <f t="shared" si="3"/>
        <v>72</v>
      </c>
      <c r="P29" s="26">
        <f t="shared" si="4"/>
        <v>78.52125</v>
      </c>
      <c r="Q29" s="131">
        <v>25</v>
      </c>
      <c r="R29" s="23">
        <v>26</v>
      </c>
      <c r="S29" s="132" t="s">
        <v>54</v>
      </c>
      <c r="T29" s="23">
        <v>59</v>
      </c>
      <c r="U29" s="24" t="s">
        <v>55</v>
      </c>
      <c r="V29" s="24"/>
      <c r="W29" s="24"/>
      <c r="X29" s="29"/>
    </row>
    <row r="30" ht="18" customHeight="1" spans="1:24">
      <c r="A30" s="23" t="s">
        <v>29</v>
      </c>
      <c r="B30" s="23" t="s">
        <v>30</v>
      </c>
      <c r="C30" s="24">
        <v>2023</v>
      </c>
      <c r="D30" s="23" t="s">
        <v>42</v>
      </c>
      <c r="E30" s="23">
        <v>2333110015</v>
      </c>
      <c r="F30" s="23" t="s">
        <v>68</v>
      </c>
      <c r="G30" s="25">
        <v>89</v>
      </c>
      <c r="H30" s="25">
        <v>0</v>
      </c>
      <c r="I30" s="25">
        <f t="shared" si="5"/>
        <v>89</v>
      </c>
      <c r="J30" s="25">
        <v>78.43</v>
      </c>
      <c r="K30" s="25">
        <v>0</v>
      </c>
      <c r="L30" s="25">
        <f t="shared" si="2"/>
        <v>78.43</v>
      </c>
      <c r="M30" s="25">
        <v>61.8</v>
      </c>
      <c r="N30" s="25">
        <v>0</v>
      </c>
      <c r="O30" s="25">
        <f t="shared" si="3"/>
        <v>61.8</v>
      </c>
      <c r="P30" s="26">
        <f t="shared" si="4"/>
        <v>78.3525</v>
      </c>
      <c r="Q30" s="131">
        <v>26</v>
      </c>
      <c r="R30" s="23">
        <v>20</v>
      </c>
      <c r="S30" s="30" t="s">
        <v>33</v>
      </c>
      <c r="T30" s="23">
        <v>59</v>
      </c>
      <c r="U30" s="24" t="s">
        <v>49</v>
      </c>
      <c r="V30" s="24"/>
      <c r="W30" s="24"/>
      <c r="X30" s="29"/>
    </row>
    <row r="31" ht="18" customHeight="1" spans="1:24">
      <c r="A31" s="23" t="s">
        <v>29</v>
      </c>
      <c r="B31" s="23" t="s">
        <v>30</v>
      </c>
      <c r="C31" s="24">
        <v>2023</v>
      </c>
      <c r="D31" s="23" t="s">
        <v>38</v>
      </c>
      <c r="E31" s="23">
        <v>2333110066</v>
      </c>
      <c r="F31" s="23" t="s">
        <v>69</v>
      </c>
      <c r="G31" s="25">
        <v>89.9831578947368</v>
      </c>
      <c r="H31" s="25">
        <v>1</v>
      </c>
      <c r="I31" s="25">
        <f t="shared" si="5"/>
        <v>90.9831578947368</v>
      </c>
      <c r="J31" s="25">
        <v>73.5396825396825</v>
      </c>
      <c r="K31" s="25">
        <v>0.4</v>
      </c>
      <c r="L31" s="25">
        <f t="shared" si="2"/>
        <v>73.9396825396825</v>
      </c>
      <c r="M31" s="152">
        <v>91.5</v>
      </c>
      <c r="N31" s="25">
        <v>0</v>
      </c>
      <c r="O31" s="25">
        <f t="shared" si="3"/>
        <v>91.5</v>
      </c>
      <c r="P31" s="26">
        <f t="shared" si="4"/>
        <v>78.2522355889724</v>
      </c>
      <c r="Q31" s="131">
        <v>27</v>
      </c>
      <c r="R31" s="23">
        <v>40</v>
      </c>
      <c r="S31" s="30" t="s">
        <v>33</v>
      </c>
      <c r="T31" s="23">
        <v>59</v>
      </c>
      <c r="U31" s="24"/>
      <c r="V31" s="24"/>
      <c r="W31" s="24"/>
      <c r="X31" s="29"/>
    </row>
    <row r="32" ht="18" customHeight="1" spans="1:24">
      <c r="A32" s="23" t="s">
        <v>29</v>
      </c>
      <c r="B32" s="23" t="s">
        <v>30</v>
      </c>
      <c r="C32" s="24">
        <v>2023</v>
      </c>
      <c r="D32" s="23" t="s">
        <v>42</v>
      </c>
      <c r="E32" s="23">
        <v>2333110009</v>
      </c>
      <c r="F32" s="23" t="s">
        <v>70</v>
      </c>
      <c r="G32" s="25">
        <v>88.78</v>
      </c>
      <c r="H32" s="25">
        <v>0.6</v>
      </c>
      <c r="I32" s="25">
        <f t="shared" si="5"/>
        <v>89.38</v>
      </c>
      <c r="J32" s="25">
        <v>78.68</v>
      </c>
      <c r="K32" s="25">
        <v>0</v>
      </c>
      <c r="L32" s="25">
        <f t="shared" si="2"/>
        <v>78.68</v>
      </c>
      <c r="M32" s="25">
        <v>54</v>
      </c>
      <c r="N32" s="25">
        <v>0</v>
      </c>
      <c r="O32" s="25">
        <f t="shared" si="3"/>
        <v>54</v>
      </c>
      <c r="P32" s="26">
        <f t="shared" si="4"/>
        <v>77.817</v>
      </c>
      <c r="Q32" s="131">
        <v>28</v>
      </c>
      <c r="R32" s="23">
        <v>19</v>
      </c>
      <c r="S32" s="132" t="s">
        <v>54</v>
      </c>
      <c r="T32" s="23">
        <v>59</v>
      </c>
      <c r="U32" s="24" t="s">
        <v>71</v>
      </c>
      <c r="V32" s="24" t="s">
        <v>72</v>
      </c>
      <c r="W32" s="24"/>
      <c r="X32" s="29"/>
    </row>
    <row r="33" ht="18" customHeight="1" spans="1:24">
      <c r="A33" s="23" t="s">
        <v>29</v>
      </c>
      <c r="B33" s="23" t="s">
        <v>30</v>
      </c>
      <c r="C33" s="24">
        <f>2023</f>
        <v>2023</v>
      </c>
      <c r="D33" s="23" t="s">
        <v>31</v>
      </c>
      <c r="E33" s="23">
        <v>2333110083</v>
      </c>
      <c r="F33" s="23" t="s">
        <v>73</v>
      </c>
      <c r="G33" s="25">
        <f>94.88/95*20+70</f>
        <v>89.9747368421053</v>
      </c>
      <c r="H33" s="25">
        <v>0</v>
      </c>
      <c r="I33" s="25">
        <f t="shared" si="5"/>
        <v>89.9747368421053</v>
      </c>
      <c r="J33" s="25">
        <v>77.2539682539683</v>
      </c>
      <c r="K33" s="25">
        <v>0</v>
      </c>
      <c r="L33" s="25">
        <f t="shared" si="2"/>
        <v>77.2539682539683</v>
      </c>
      <c r="M33" s="25">
        <v>60.2</v>
      </c>
      <c r="N33" s="25">
        <v>0</v>
      </c>
      <c r="O33" s="25">
        <f t="shared" si="3"/>
        <v>60.2</v>
      </c>
      <c r="P33" s="26">
        <f t="shared" si="4"/>
        <v>77.456686716792</v>
      </c>
      <c r="Q33" s="131">
        <v>29</v>
      </c>
      <c r="R33" s="23">
        <v>24</v>
      </c>
      <c r="S33" s="30" t="s">
        <v>33</v>
      </c>
      <c r="T33" s="23">
        <v>59</v>
      </c>
      <c r="U33" s="24"/>
      <c r="V33" s="24"/>
      <c r="W33" s="24"/>
      <c r="X33" s="29"/>
    </row>
    <row r="34" ht="18" customHeight="1" spans="1:24">
      <c r="A34" s="23" t="s">
        <v>29</v>
      </c>
      <c r="B34" s="23" t="s">
        <v>30</v>
      </c>
      <c r="C34" s="24">
        <v>2023</v>
      </c>
      <c r="D34" s="23" t="s">
        <v>38</v>
      </c>
      <c r="E34" s="23">
        <v>2333110062</v>
      </c>
      <c r="F34" s="23" t="s">
        <v>74</v>
      </c>
      <c r="G34" s="25">
        <v>90</v>
      </c>
      <c r="H34" s="25">
        <v>0</v>
      </c>
      <c r="I34" s="25">
        <f t="shared" si="5"/>
        <v>90</v>
      </c>
      <c r="J34" s="25">
        <v>75.2222222222222</v>
      </c>
      <c r="K34" s="25">
        <v>0</v>
      </c>
      <c r="L34" s="25">
        <f t="shared" si="2"/>
        <v>75.2222222222222</v>
      </c>
      <c r="M34" s="152">
        <v>73.1</v>
      </c>
      <c r="N34" s="25">
        <v>0</v>
      </c>
      <c r="O34" s="25">
        <f t="shared" si="3"/>
        <v>73.1</v>
      </c>
      <c r="P34" s="26">
        <f t="shared" si="4"/>
        <v>77.2266666666667</v>
      </c>
      <c r="Q34" s="131">
        <v>30</v>
      </c>
      <c r="R34" s="23">
        <v>31</v>
      </c>
      <c r="S34" s="30" t="s">
        <v>33</v>
      </c>
      <c r="T34" s="23">
        <v>59</v>
      </c>
      <c r="U34" s="24"/>
      <c r="V34" s="24"/>
      <c r="W34" s="24"/>
      <c r="X34" s="29"/>
    </row>
    <row r="35" ht="18" customHeight="1" spans="1:24">
      <c r="A35" s="23" t="s">
        <v>29</v>
      </c>
      <c r="B35" s="23" t="s">
        <v>30</v>
      </c>
      <c r="C35" s="24">
        <v>2023</v>
      </c>
      <c r="D35" s="23" t="s">
        <v>42</v>
      </c>
      <c r="E35" s="23">
        <v>2333110004</v>
      </c>
      <c r="F35" s="23" t="s">
        <v>75</v>
      </c>
      <c r="G35" s="25">
        <v>88.95</v>
      </c>
      <c r="H35" s="25">
        <v>0.5</v>
      </c>
      <c r="I35" s="25">
        <f t="shared" si="5"/>
        <v>89.45</v>
      </c>
      <c r="J35" s="25">
        <v>75.76</v>
      </c>
      <c r="K35" s="25">
        <v>0</v>
      </c>
      <c r="L35" s="25">
        <f t="shared" si="2"/>
        <v>75.76</v>
      </c>
      <c r="M35" s="25">
        <v>69.4</v>
      </c>
      <c r="N35" s="25">
        <v>0</v>
      </c>
      <c r="O35" s="25">
        <f t="shared" si="3"/>
        <v>69.4</v>
      </c>
      <c r="P35" s="26">
        <f t="shared" si="4"/>
        <v>77.1775</v>
      </c>
      <c r="Q35" s="131">
        <v>31</v>
      </c>
      <c r="R35" s="23">
        <v>30</v>
      </c>
      <c r="S35" s="30" t="s">
        <v>33</v>
      </c>
      <c r="T35" s="23">
        <v>59</v>
      </c>
      <c r="U35" s="24"/>
      <c r="V35" s="24"/>
      <c r="W35" s="24"/>
      <c r="X35" s="29"/>
    </row>
    <row r="36" ht="18" customHeight="1" spans="1:24">
      <c r="A36" s="23" t="s">
        <v>29</v>
      </c>
      <c r="B36" s="23" t="s">
        <v>30</v>
      </c>
      <c r="C36" s="24">
        <v>2023</v>
      </c>
      <c r="D36" s="23" t="s">
        <v>42</v>
      </c>
      <c r="E36" s="23">
        <v>2333110033</v>
      </c>
      <c r="F36" s="23" t="s">
        <v>76</v>
      </c>
      <c r="G36" s="25">
        <v>88.99</v>
      </c>
      <c r="H36" s="25">
        <v>0</v>
      </c>
      <c r="I36" s="25">
        <f t="shared" si="5"/>
        <v>88.99</v>
      </c>
      <c r="J36" s="25">
        <v>74.21</v>
      </c>
      <c r="K36" s="25">
        <v>0</v>
      </c>
      <c r="L36" s="25">
        <f t="shared" si="2"/>
        <v>74.21</v>
      </c>
      <c r="M36" s="25">
        <v>79.2</v>
      </c>
      <c r="N36" s="25">
        <v>0</v>
      </c>
      <c r="O36" s="25">
        <f t="shared" si="3"/>
        <v>79.2</v>
      </c>
      <c r="P36" s="26">
        <f t="shared" si="4"/>
        <v>76.926</v>
      </c>
      <c r="Q36" s="131">
        <v>32</v>
      </c>
      <c r="R36" s="23">
        <v>36</v>
      </c>
      <c r="S36" s="30" t="s">
        <v>33</v>
      </c>
      <c r="T36" s="23">
        <v>59</v>
      </c>
      <c r="U36" s="24"/>
      <c r="V36" s="24"/>
      <c r="W36" s="24"/>
      <c r="X36" s="29"/>
    </row>
    <row r="37" ht="18" customHeight="1" spans="1:24">
      <c r="A37" s="23" t="s">
        <v>29</v>
      </c>
      <c r="B37" s="23" t="s">
        <v>30</v>
      </c>
      <c r="C37" s="24">
        <v>2023</v>
      </c>
      <c r="D37" s="23" t="s">
        <v>38</v>
      </c>
      <c r="E37" s="23">
        <v>2333110047</v>
      </c>
      <c r="F37" s="23" t="s">
        <v>77</v>
      </c>
      <c r="G37" s="25">
        <v>89.9915789473684</v>
      </c>
      <c r="H37" s="25">
        <v>0</v>
      </c>
      <c r="I37" s="25">
        <f t="shared" si="5"/>
        <v>89.9915789473684</v>
      </c>
      <c r="J37" s="25">
        <v>73.8253968253968</v>
      </c>
      <c r="K37" s="25">
        <v>0</v>
      </c>
      <c r="L37" s="25">
        <f t="shared" si="2"/>
        <v>73.8253968253968</v>
      </c>
      <c r="M37" s="152">
        <v>77.2</v>
      </c>
      <c r="N37" s="25">
        <v>0</v>
      </c>
      <c r="O37" s="25">
        <f t="shared" si="3"/>
        <v>77.2</v>
      </c>
      <c r="P37" s="26">
        <f t="shared" si="4"/>
        <v>76.5877844611529</v>
      </c>
      <c r="Q37" s="131">
        <v>33</v>
      </c>
      <c r="R37" s="23">
        <v>37</v>
      </c>
      <c r="S37" s="132" t="s">
        <v>54</v>
      </c>
      <c r="T37" s="23">
        <v>59</v>
      </c>
      <c r="U37" s="24" t="s">
        <v>55</v>
      </c>
      <c r="V37" s="24"/>
      <c r="W37" s="24"/>
      <c r="X37" s="29"/>
    </row>
    <row r="38" ht="18" customHeight="1" spans="1:24">
      <c r="A38" s="23" t="s">
        <v>29</v>
      </c>
      <c r="B38" s="23" t="s">
        <v>30</v>
      </c>
      <c r="C38" s="24">
        <f t="shared" ref="C38:C40" si="7">2023</f>
        <v>2023</v>
      </c>
      <c r="D38" s="23" t="s">
        <v>31</v>
      </c>
      <c r="E38" s="23">
        <v>2333110069</v>
      </c>
      <c r="F38" s="23" t="s">
        <v>78</v>
      </c>
      <c r="G38" s="25">
        <f>93.87/95*20+70</f>
        <v>89.7621052631579</v>
      </c>
      <c r="H38" s="25">
        <v>0</v>
      </c>
      <c r="I38" s="25">
        <f t="shared" si="5"/>
        <v>89.7621052631579</v>
      </c>
      <c r="J38" s="25">
        <v>74.4603174603175</v>
      </c>
      <c r="K38" s="25">
        <v>0</v>
      </c>
      <c r="L38" s="25">
        <f t="shared" si="2"/>
        <v>74.4603174603175</v>
      </c>
      <c r="M38" s="25">
        <v>66</v>
      </c>
      <c r="N38" s="25">
        <v>0</v>
      </c>
      <c r="O38" s="25">
        <f t="shared" si="3"/>
        <v>66</v>
      </c>
      <c r="P38" s="26">
        <f t="shared" si="4"/>
        <v>75.9095538847118</v>
      </c>
      <c r="Q38" s="131">
        <v>34</v>
      </c>
      <c r="R38" s="23">
        <v>33</v>
      </c>
      <c r="S38" s="132" t="s">
        <v>54</v>
      </c>
      <c r="T38" s="23">
        <v>59</v>
      </c>
      <c r="U38" s="24" t="s">
        <v>55</v>
      </c>
      <c r="V38" s="24"/>
      <c r="W38" s="24"/>
      <c r="X38" s="29"/>
    </row>
    <row r="39" ht="18" customHeight="1" spans="1:24">
      <c r="A39" s="23" t="s">
        <v>29</v>
      </c>
      <c r="B39" s="23" t="s">
        <v>30</v>
      </c>
      <c r="C39" s="24">
        <f t="shared" si="7"/>
        <v>2023</v>
      </c>
      <c r="D39" s="23" t="s">
        <v>31</v>
      </c>
      <c r="E39" s="23">
        <v>2333110071</v>
      </c>
      <c r="F39" s="23" t="s">
        <v>79</v>
      </c>
      <c r="G39" s="25">
        <f>94.09/95*20+70</f>
        <v>89.8084210526316</v>
      </c>
      <c r="H39" s="25">
        <v>0</v>
      </c>
      <c r="I39" s="25">
        <f t="shared" si="5"/>
        <v>89.8084210526316</v>
      </c>
      <c r="J39" s="25">
        <v>71.2857142857143</v>
      </c>
      <c r="K39" s="25">
        <v>0</v>
      </c>
      <c r="L39" s="25">
        <f t="shared" si="2"/>
        <v>71.2857142857143</v>
      </c>
      <c r="M39" s="25">
        <v>87.8</v>
      </c>
      <c r="N39" s="25">
        <v>0</v>
      </c>
      <c r="O39" s="25">
        <f t="shared" si="3"/>
        <v>87.8</v>
      </c>
      <c r="P39" s="26">
        <f t="shared" si="4"/>
        <v>75.7155488721805</v>
      </c>
      <c r="Q39" s="131">
        <v>35</v>
      </c>
      <c r="R39" s="23">
        <v>47</v>
      </c>
      <c r="S39" s="30" t="s">
        <v>33</v>
      </c>
      <c r="T39" s="23">
        <v>59</v>
      </c>
      <c r="U39" s="24"/>
      <c r="V39" s="24"/>
      <c r="W39" s="24"/>
      <c r="X39" s="29"/>
    </row>
    <row r="40" ht="18" customHeight="1" spans="1:24">
      <c r="A40" s="23" t="s">
        <v>29</v>
      </c>
      <c r="B40" s="23" t="s">
        <v>30</v>
      </c>
      <c r="C40" s="24">
        <f t="shared" si="7"/>
        <v>2023</v>
      </c>
      <c r="D40" s="23" t="s">
        <v>31</v>
      </c>
      <c r="E40" s="23">
        <v>2333110094</v>
      </c>
      <c r="F40" s="23" t="s">
        <v>80</v>
      </c>
      <c r="G40" s="25">
        <f>95/95*20+70</f>
        <v>90</v>
      </c>
      <c r="H40" s="25">
        <v>0</v>
      </c>
      <c r="I40" s="25">
        <f t="shared" si="5"/>
        <v>90</v>
      </c>
      <c r="J40" s="25">
        <v>78.134328358209</v>
      </c>
      <c r="K40" s="25">
        <v>0</v>
      </c>
      <c r="L40" s="25">
        <f t="shared" si="2"/>
        <v>78.134328358209</v>
      </c>
      <c r="M40" s="25">
        <v>35.8</v>
      </c>
      <c r="N40" s="25">
        <v>0</v>
      </c>
      <c r="O40" s="25">
        <f t="shared" si="3"/>
        <v>35.8</v>
      </c>
      <c r="P40" s="26">
        <f t="shared" si="4"/>
        <v>75.6807462686567</v>
      </c>
      <c r="Q40" s="131">
        <v>36</v>
      </c>
      <c r="R40" s="23">
        <v>22</v>
      </c>
      <c r="S40" s="132" t="s">
        <v>54</v>
      </c>
      <c r="T40" s="23">
        <v>59</v>
      </c>
      <c r="U40" s="24" t="s">
        <v>71</v>
      </c>
      <c r="V40" s="24"/>
      <c r="W40" s="24"/>
      <c r="X40" s="29"/>
    </row>
    <row r="41" ht="18" customHeight="1" spans="1:24">
      <c r="A41" s="23" t="s">
        <v>29</v>
      </c>
      <c r="B41" s="23" t="s">
        <v>30</v>
      </c>
      <c r="C41" s="24">
        <v>2023</v>
      </c>
      <c r="D41" s="23" t="s">
        <v>38</v>
      </c>
      <c r="E41" s="23">
        <v>2333110063</v>
      </c>
      <c r="F41" s="23" t="s">
        <v>81</v>
      </c>
      <c r="G41" s="25">
        <v>89.9915789473684</v>
      </c>
      <c r="H41" s="25">
        <v>0</v>
      </c>
      <c r="I41" s="25">
        <f t="shared" si="5"/>
        <v>89.9915789473684</v>
      </c>
      <c r="J41" s="25">
        <v>73.2539682539683</v>
      </c>
      <c r="K41" s="25">
        <v>0</v>
      </c>
      <c r="L41" s="25">
        <f t="shared" si="2"/>
        <v>73.2539682539683</v>
      </c>
      <c r="M41" s="152">
        <v>67.55</v>
      </c>
      <c r="N41" s="25">
        <v>0</v>
      </c>
      <c r="O41" s="25">
        <f t="shared" si="3"/>
        <v>67.55</v>
      </c>
      <c r="P41" s="26">
        <f t="shared" si="4"/>
        <v>75.1942130325815</v>
      </c>
      <c r="Q41" s="131">
        <v>37</v>
      </c>
      <c r="R41" s="23">
        <v>42</v>
      </c>
      <c r="S41" s="132" t="s">
        <v>54</v>
      </c>
      <c r="T41" s="23">
        <v>59</v>
      </c>
      <c r="U41" s="24" t="s">
        <v>55</v>
      </c>
      <c r="V41" s="24"/>
      <c r="W41" s="24"/>
      <c r="X41" s="29"/>
    </row>
    <row r="42" ht="18" customHeight="1" spans="1:24">
      <c r="A42" s="23" t="s">
        <v>29</v>
      </c>
      <c r="B42" s="23" t="s">
        <v>30</v>
      </c>
      <c r="C42" s="24">
        <v>2023</v>
      </c>
      <c r="D42" s="23" t="s">
        <v>42</v>
      </c>
      <c r="E42" s="23">
        <v>2333110007</v>
      </c>
      <c r="F42" s="23" t="s">
        <v>82</v>
      </c>
      <c r="G42" s="25">
        <v>88.75</v>
      </c>
      <c r="H42" s="25">
        <v>0</v>
      </c>
      <c r="I42" s="25">
        <f t="shared" si="5"/>
        <v>88.75</v>
      </c>
      <c r="J42" s="25">
        <v>74.62</v>
      </c>
      <c r="K42" s="25">
        <v>0</v>
      </c>
      <c r="L42" s="25">
        <f t="shared" si="2"/>
        <v>74.62</v>
      </c>
      <c r="M42" s="25">
        <v>58.4</v>
      </c>
      <c r="N42" s="25">
        <v>0</v>
      </c>
      <c r="O42" s="25">
        <f t="shared" si="3"/>
        <v>58.4</v>
      </c>
      <c r="P42" s="26">
        <f t="shared" si="4"/>
        <v>75.1175</v>
      </c>
      <c r="Q42" s="131">
        <v>38</v>
      </c>
      <c r="R42" s="23">
        <v>32</v>
      </c>
      <c r="S42" s="132" t="s">
        <v>54</v>
      </c>
      <c r="T42" s="23">
        <v>59</v>
      </c>
      <c r="U42" s="24" t="s">
        <v>71</v>
      </c>
      <c r="V42" s="24"/>
      <c r="W42" s="24"/>
      <c r="X42" s="29"/>
    </row>
    <row r="43" ht="18" customHeight="1" spans="1:24">
      <c r="A43" s="23" t="s">
        <v>29</v>
      </c>
      <c r="B43" s="23" t="s">
        <v>30</v>
      </c>
      <c r="C43" s="24">
        <v>2023</v>
      </c>
      <c r="D43" s="23" t="s">
        <v>42</v>
      </c>
      <c r="E43" s="23">
        <v>2333110020</v>
      </c>
      <c r="F43" s="23" t="s">
        <v>83</v>
      </c>
      <c r="G43" s="25">
        <v>88.98</v>
      </c>
      <c r="H43" s="25">
        <v>0</v>
      </c>
      <c r="I43" s="25">
        <f t="shared" si="5"/>
        <v>88.98</v>
      </c>
      <c r="J43" s="25">
        <v>73.48</v>
      </c>
      <c r="K43" s="25">
        <v>0</v>
      </c>
      <c r="L43" s="25">
        <f t="shared" si="2"/>
        <v>73.48</v>
      </c>
      <c r="M43" s="25">
        <v>66.3</v>
      </c>
      <c r="N43" s="25">
        <v>0</v>
      </c>
      <c r="O43" s="25">
        <f t="shared" si="3"/>
        <v>66.3</v>
      </c>
      <c r="P43" s="26">
        <f t="shared" si="4"/>
        <v>75.087</v>
      </c>
      <c r="Q43" s="131">
        <v>39</v>
      </c>
      <c r="R43" s="23">
        <v>41</v>
      </c>
      <c r="S43" s="30" t="s">
        <v>33</v>
      </c>
      <c r="T43" s="23">
        <v>59</v>
      </c>
      <c r="U43" s="24"/>
      <c r="V43" s="24"/>
      <c r="W43" s="24"/>
      <c r="X43" s="29"/>
    </row>
    <row r="44" ht="18" customHeight="1" spans="1:24">
      <c r="A44" s="23" t="s">
        <v>29</v>
      </c>
      <c r="B44" s="23" t="s">
        <v>30</v>
      </c>
      <c r="C44" s="24">
        <v>2023</v>
      </c>
      <c r="D44" s="23" t="s">
        <v>42</v>
      </c>
      <c r="E44" s="23">
        <v>2333110019</v>
      </c>
      <c r="F44" s="23" t="s">
        <v>84</v>
      </c>
      <c r="G44" s="25">
        <v>88.99</v>
      </c>
      <c r="H44" s="25">
        <v>0</v>
      </c>
      <c r="I44" s="25">
        <f t="shared" si="5"/>
        <v>88.99</v>
      </c>
      <c r="J44" s="25">
        <v>73.67</v>
      </c>
      <c r="K44" s="25">
        <v>0</v>
      </c>
      <c r="L44" s="25">
        <f t="shared" si="2"/>
        <v>73.67</v>
      </c>
      <c r="M44" s="25">
        <v>64.3</v>
      </c>
      <c r="N44" s="25">
        <v>0</v>
      </c>
      <c r="O44" s="25">
        <f t="shared" si="3"/>
        <v>64.3</v>
      </c>
      <c r="P44" s="26">
        <f t="shared" si="4"/>
        <v>75.031</v>
      </c>
      <c r="Q44" s="131">
        <v>40</v>
      </c>
      <c r="R44" s="23">
        <v>38</v>
      </c>
      <c r="S44" s="30" t="s">
        <v>33</v>
      </c>
      <c r="T44" s="23">
        <v>59</v>
      </c>
      <c r="U44" s="24"/>
      <c r="V44" s="24"/>
      <c r="W44" s="24"/>
      <c r="X44" s="29"/>
    </row>
    <row r="45" ht="18" customHeight="1" spans="1:24">
      <c r="A45" s="23" t="s">
        <v>29</v>
      </c>
      <c r="B45" s="23" t="s">
        <v>30</v>
      </c>
      <c r="C45" s="24">
        <v>2023</v>
      </c>
      <c r="D45" s="23" t="s">
        <v>42</v>
      </c>
      <c r="E45" s="23">
        <v>2333110028</v>
      </c>
      <c r="F45" s="23" t="s">
        <v>85</v>
      </c>
      <c r="G45" s="25">
        <v>88.99</v>
      </c>
      <c r="H45" s="25">
        <v>0</v>
      </c>
      <c r="I45" s="25">
        <f t="shared" si="5"/>
        <v>88.99</v>
      </c>
      <c r="J45" s="25">
        <v>72.59</v>
      </c>
      <c r="K45" s="25">
        <v>0</v>
      </c>
      <c r="L45" s="25">
        <f t="shared" si="2"/>
        <v>72.59</v>
      </c>
      <c r="M45" s="25">
        <v>67.7</v>
      </c>
      <c r="N45" s="25">
        <v>0</v>
      </c>
      <c r="O45" s="25">
        <f t="shared" si="3"/>
        <v>67.7</v>
      </c>
      <c r="P45" s="26">
        <f t="shared" si="4"/>
        <v>74.561</v>
      </c>
      <c r="Q45" s="131">
        <v>41</v>
      </c>
      <c r="R45" s="23">
        <v>44</v>
      </c>
      <c r="S45" s="30" t="s">
        <v>33</v>
      </c>
      <c r="T45" s="23">
        <v>59</v>
      </c>
      <c r="U45" s="24"/>
      <c r="V45" s="24"/>
      <c r="W45" s="24"/>
      <c r="X45" s="29"/>
    </row>
    <row r="46" ht="18" customHeight="1" spans="1:24">
      <c r="A46" s="23" t="s">
        <v>29</v>
      </c>
      <c r="B46" s="23" t="s">
        <v>30</v>
      </c>
      <c r="C46" s="24">
        <v>2023</v>
      </c>
      <c r="D46" s="23" t="s">
        <v>42</v>
      </c>
      <c r="E46" s="23">
        <v>2333110029</v>
      </c>
      <c r="F46" s="23" t="s">
        <v>86</v>
      </c>
      <c r="G46" s="25">
        <v>88.98</v>
      </c>
      <c r="H46" s="25">
        <v>0.6</v>
      </c>
      <c r="I46" s="25">
        <f t="shared" si="5"/>
        <v>89.58</v>
      </c>
      <c r="J46" s="25">
        <v>70.61</v>
      </c>
      <c r="K46" s="25">
        <v>0</v>
      </c>
      <c r="L46" s="25">
        <f t="shared" si="2"/>
        <v>70.61</v>
      </c>
      <c r="M46" s="25">
        <v>80.9</v>
      </c>
      <c r="N46" s="25">
        <v>0</v>
      </c>
      <c r="O46" s="25">
        <f t="shared" si="3"/>
        <v>80.9</v>
      </c>
      <c r="P46" s="26">
        <f t="shared" si="4"/>
        <v>74.4845</v>
      </c>
      <c r="Q46" s="131">
        <v>42</v>
      </c>
      <c r="R46" s="23">
        <v>50</v>
      </c>
      <c r="S46" s="132" t="s">
        <v>54</v>
      </c>
      <c r="T46" s="23">
        <v>59</v>
      </c>
      <c r="U46" s="24" t="s">
        <v>55</v>
      </c>
      <c r="V46" s="24"/>
      <c r="W46" s="32"/>
      <c r="X46" s="151"/>
    </row>
    <row r="47" ht="18" customHeight="1" spans="1:24">
      <c r="A47" s="23" t="s">
        <v>29</v>
      </c>
      <c r="B47" s="23" t="s">
        <v>30</v>
      </c>
      <c r="C47" s="24">
        <v>2023</v>
      </c>
      <c r="D47" s="23" t="s">
        <v>38</v>
      </c>
      <c r="E47" s="23">
        <v>2333110051</v>
      </c>
      <c r="F47" s="23" t="s">
        <v>87</v>
      </c>
      <c r="G47" s="25">
        <v>89.9915789473684</v>
      </c>
      <c r="H47" s="25">
        <v>0</v>
      </c>
      <c r="I47" s="25">
        <f t="shared" si="5"/>
        <v>89.9915789473684</v>
      </c>
      <c r="J47" s="25">
        <v>74.3015873015873</v>
      </c>
      <c r="K47" s="25">
        <v>0</v>
      </c>
      <c r="L47" s="25">
        <f t="shared" si="2"/>
        <v>74.3015873015873</v>
      </c>
      <c r="M47" s="152">
        <v>51.8</v>
      </c>
      <c r="N47" s="25">
        <v>0</v>
      </c>
      <c r="O47" s="25">
        <f t="shared" si="3"/>
        <v>51.8</v>
      </c>
      <c r="P47" s="26">
        <f t="shared" si="4"/>
        <v>74.4049273182957</v>
      </c>
      <c r="Q47" s="131">
        <v>43</v>
      </c>
      <c r="R47" s="23">
        <v>35</v>
      </c>
      <c r="S47" s="132" t="s">
        <v>54</v>
      </c>
      <c r="T47" s="23">
        <v>59</v>
      </c>
      <c r="U47" s="24" t="s">
        <v>71</v>
      </c>
      <c r="V47" s="24"/>
      <c r="W47" s="24"/>
      <c r="X47" s="29"/>
    </row>
    <row r="48" ht="18" customHeight="1" spans="1:24">
      <c r="A48" s="23" t="s">
        <v>29</v>
      </c>
      <c r="B48" s="23" t="s">
        <v>30</v>
      </c>
      <c r="C48" s="24">
        <v>2023</v>
      </c>
      <c r="D48" s="23" t="s">
        <v>42</v>
      </c>
      <c r="E48" s="23">
        <v>2333110027</v>
      </c>
      <c r="F48" s="23" t="s">
        <v>88</v>
      </c>
      <c r="G48" s="25">
        <v>88.97</v>
      </c>
      <c r="H48" s="25">
        <v>0</v>
      </c>
      <c r="I48" s="25">
        <f t="shared" si="5"/>
        <v>88.97</v>
      </c>
      <c r="J48" s="25">
        <v>72.97</v>
      </c>
      <c r="K48" s="25">
        <v>0</v>
      </c>
      <c r="L48" s="25">
        <f t="shared" si="2"/>
        <v>72.97</v>
      </c>
      <c r="M48" s="25">
        <v>62.2</v>
      </c>
      <c r="N48" s="25">
        <v>0</v>
      </c>
      <c r="O48" s="25">
        <f t="shared" si="3"/>
        <v>62.2</v>
      </c>
      <c r="P48" s="26">
        <f t="shared" si="4"/>
        <v>74.293</v>
      </c>
      <c r="Q48" s="131">
        <v>44</v>
      </c>
      <c r="R48" s="23">
        <v>43</v>
      </c>
      <c r="S48" s="132" t="s">
        <v>54</v>
      </c>
      <c r="T48" s="23">
        <v>59</v>
      </c>
      <c r="U48" s="24" t="s">
        <v>55</v>
      </c>
      <c r="V48" s="24"/>
      <c r="W48" s="24"/>
      <c r="X48" s="29"/>
    </row>
    <row r="49" ht="18" customHeight="1" spans="1:24">
      <c r="A49" s="23" t="s">
        <v>29</v>
      </c>
      <c r="B49" s="23" t="s">
        <v>30</v>
      </c>
      <c r="C49" s="24">
        <f>2023</f>
        <v>2023</v>
      </c>
      <c r="D49" s="23" t="s">
        <v>31</v>
      </c>
      <c r="E49" s="23">
        <v>2333110070</v>
      </c>
      <c r="F49" s="23" t="s">
        <v>89</v>
      </c>
      <c r="G49" s="25">
        <f>94.17/95*20+70</f>
        <v>89.8252631578947</v>
      </c>
      <c r="H49" s="25">
        <v>0</v>
      </c>
      <c r="I49" s="25">
        <f t="shared" si="5"/>
        <v>89.8252631578947</v>
      </c>
      <c r="J49" s="25">
        <v>71.1269841269841</v>
      </c>
      <c r="K49" s="25">
        <v>0</v>
      </c>
      <c r="L49" s="25">
        <f t="shared" si="2"/>
        <v>71.1269841269841</v>
      </c>
      <c r="M49" s="25">
        <v>71.8</v>
      </c>
      <c r="N49" s="25">
        <v>0</v>
      </c>
      <c r="O49" s="25">
        <f t="shared" si="3"/>
        <v>71.8</v>
      </c>
      <c r="P49" s="26">
        <f t="shared" si="4"/>
        <v>73.9990275689223</v>
      </c>
      <c r="Q49" s="131">
        <v>45</v>
      </c>
      <c r="R49" s="23">
        <v>48</v>
      </c>
      <c r="S49" s="132" t="s">
        <v>54</v>
      </c>
      <c r="T49" s="23">
        <v>59</v>
      </c>
      <c r="U49" s="24" t="s">
        <v>55</v>
      </c>
      <c r="V49" s="24"/>
      <c r="W49" s="24"/>
      <c r="X49" s="29"/>
    </row>
    <row r="50" ht="18" customHeight="1" spans="1:24">
      <c r="A50" s="23" t="s">
        <v>29</v>
      </c>
      <c r="B50" s="23" t="s">
        <v>30</v>
      </c>
      <c r="C50" s="24">
        <v>2023</v>
      </c>
      <c r="D50" s="23" t="s">
        <v>42</v>
      </c>
      <c r="E50" s="23">
        <v>2333110012</v>
      </c>
      <c r="F50" s="23" t="s">
        <v>90</v>
      </c>
      <c r="G50" s="25">
        <v>88.99</v>
      </c>
      <c r="H50" s="25">
        <v>0</v>
      </c>
      <c r="I50" s="25">
        <f t="shared" si="5"/>
        <v>88.99</v>
      </c>
      <c r="J50" s="25">
        <v>74.4</v>
      </c>
      <c r="K50" s="25">
        <v>0</v>
      </c>
      <c r="L50" s="25">
        <f t="shared" si="2"/>
        <v>74.4</v>
      </c>
      <c r="M50" s="25">
        <v>48</v>
      </c>
      <c r="N50" s="25">
        <v>0</v>
      </c>
      <c r="O50" s="25">
        <f t="shared" si="3"/>
        <v>48</v>
      </c>
      <c r="P50" s="26">
        <f t="shared" si="4"/>
        <v>73.9485</v>
      </c>
      <c r="Q50" s="131">
        <v>46</v>
      </c>
      <c r="R50" s="23">
        <v>34</v>
      </c>
      <c r="S50" s="132" t="s">
        <v>54</v>
      </c>
      <c r="T50" s="23">
        <v>59</v>
      </c>
      <c r="U50" s="24" t="s">
        <v>71</v>
      </c>
      <c r="V50" s="24"/>
      <c r="W50" s="24"/>
      <c r="X50" s="29"/>
    </row>
    <row r="51" ht="18" customHeight="1" spans="1:24">
      <c r="A51" s="23" t="s">
        <v>29</v>
      </c>
      <c r="B51" s="23" t="s">
        <v>30</v>
      </c>
      <c r="C51" s="24">
        <v>2023</v>
      </c>
      <c r="D51" s="23" t="s">
        <v>38</v>
      </c>
      <c r="E51" s="23">
        <v>2333110049</v>
      </c>
      <c r="F51" s="23" t="s">
        <v>91</v>
      </c>
      <c r="G51" s="25">
        <v>89.9831578947368</v>
      </c>
      <c r="H51" s="25">
        <v>0</v>
      </c>
      <c r="I51" s="25">
        <f t="shared" si="5"/>
        <v>89.9831578947368</v>
      </c>
      <c r="J51" s="25">
        <v>73.5714285714286</v>
      </c>
      <c r="K51" s="25">
        <v>0</v>
      </c>
      <c r="L51" s="25">
        <f t="shared" si="2"/>
        <v>73.5714285714286</v>
      </c>
      <c r="M51" s="152">
        <v>50.4</v>
      </c>
      <c r="N51" s="25">
        <v>0</v>
      </c>
      <c r="O51" s="25">
        <f t="shared" si="3"/>
        <v>50.4</v>
      </c>
      <c r="P51" s="26">
        <f t="shared" si="4"/>
        <v>73.716045112782</v>
      </c>
      <c r="Q51" s="131">
        <v>47</v>
      </c>
      <c r="R51" s="23">
        <v>39</v>
      </c>
      <c r="S51" s="132" t="s">
        <v>54</v>
      </c>
      <c r="T51" s="23">
        <v>59</v>
      </c>
      <c r="U51" s="24" t="s">
        <v>71</v>
      </c>
      <c r="V51" s="24"/>
      <c r="W51" s="24"/>
      <c r="X51" s="29"/>
    </row>
    <row r="52" ht="18" customHeight="1" spans="1:24">
      <c r="A52" s="23" t="s">
        <v>29</v>
      </c>
      <c r="B52" s="23" t="s">
        <v>30</v>
      </c>
      <c r="C52" s="24">
        <v>2023</v>
      </c>
      <c r="D52" s="23" t="s">
        <v>38</v>
      </c>
      <c r="E52" s="23">
        <v>2333110050</v>
      </c>
      <c r="F52" s="23" t="s">
        <v>92</v>
      </c>
      <c r="G52" s="25">
        <v>89.9915789473684</v>
      </c>
      <c r="H52" s="25">
        <v>0</v>
      </c>
      <c r="I52" s="25">
        <f t="shared" si="5"/>
        <v>89.9915789473684</v>
      </c>
      <c r="J52" s="25">
        <v>72.3968253968254</v>
      </c>
      <c r="K52" s="25">
        <v>0</v>
      </c>
      <c r="L52" s="25">
        <f t="shared" si="2"/>
        <v>72.3968253968254</v>
      </c>
      <c r="M52" s="152">
        <v>50.3</v>
      </c>
      <c r="N52" s="25">
        <v>0</v>
      </c>
      <c r="O52" s="25">
        <f t="shared" si="3"/>
        <v>50.3</v>
      </c>
      <c r="P52" s="26">
        <f t="shared" si="4"/>
        <v>72.8263558897243</v>
      </c>
      <c r="Q52" s="131">
        <v>48</v>
      </c>
      <c r="R52" s="23">
        <v>45</v>
      </c>
      <c r="S52" s="132" t="s">
        <v>54</v>
      </c>
      <c r="T52" s="23">
        <v>59</v>
      </c>
      <c r="U52" s="24" t="s">
        <v>71</v>
      </c>
      <c r="V52" s="24"/>
      <c r="W52" s="24"/>
      <c r="X52" s="29"/>
    </row>
    <row r="53" ht="18" customHeight="1" spans="1:24">
      <c r="A53" s="23" t="s">
        <v>29</v>
      </c>
      <c r="B53" s="23" t="s">
        <v>30</v>
      </c>
      <c r="C53" s="24">
        <v>2023</v>
      </c>
      <c r="D53" s="23" t="s">
        <v>42</v>
      </c>
      <c r="E53" s="23">
        <v>2333110030</v>
      </c>
      <c r="F53" s="23" t="s">
        <v>93</v>
      </c>
      <c r="G53" s="25">
        <v>88.99</v>
      </c>
      <c r="H53" s="25">
        <v>0</v>
      </c>
      <c r="I53" s="25">
        <f t="shared" si="5"/>
        <v>88.99</v>
      </c>
      <c r="J53" s="25">
        <v>71.67</v>
      </c>
      <c r="K53" s="25">
        <v>0</v>
      </c>
      <c r="L53" s="25">
        <f t="shared" si="2"/>
        <v>71.67</v>
      </c>
      <c r="M53" s="25">
        <v>53.4</v>
      </c>
      <c r="N53" s="25">
        <v>0</v>
      </c>
      <c r="O53" s="25">
        <f t="shared" si="3"/>
        <v>53.4</v>
      </c>
      <c r="P53" s="26">
        <f t="shared" si="4"/>
        <v>72.441</v>
      </c>
      <c r="Q53" s="131">
        <v>49</v>
      </c>
      <c r="R53" s="23">
        <v>46</v>
      </c>
      <c r="S53" s="132" t="s">
        <v>54</v>
      </c>
      <c r="T53" s="23">
        <v>59</v>
      </c>
      <c r="U53" s="24" t="s">
        <v>55</v>
      </c>
      <c r="V53" s="24"/>
      <c r="W53" s="24"/>
      <c r="X53" s="29"/>
    </row>
    <row r="54" ht="18" customHeight="1" spans="1:24">
      <c r="A54" s="23" t="s">
        <v>29</v>
      </c>
      <c r="B54" s="23" t="s">
        <v>30</v>
      </c>
      <c r="C54" s="24">
        <v>2023</v>
      </c>
      <c r="D54" s="23" t="s">
        <v>38</v>
      </c>
      <c r="E54" s="23">
        <v>2333110061</v>
      </c>
      <c r="F54" s="23" t="s">
        <v>94</v>
      </c>
      <c r="G54" s="25">
        <v>89.9915789473684</v>
      </c>
      <c r="H54" s="25">
        <v>0</v>
      </c>
      <c r="I54" s="25">
        <f t="shared" si="5"/>
        <v>89.9915789473684</v>
      </c>
      <c r="J54" s="25">
        <v>69.7301587301587</v>
      </c>
      <c r="K54" s="25">
        <v>0</v>
      </c>
      <c r="L54" s="25">
        <f t="shared" si="2"/>
        <v>69.7301587301587</v>
      </c>
      <c r="M54" s="152">
        <v>64.15</v>
      </c>
      <c r="N54" s="25">
        <v>0</v>
      </c>
      <c r="O54" s="25">
        <f t="shared" si="3"/>
        <v>64.15</v>
      </c>
      <c r="P54" s="26">
        <f t="shared" si="4"/>
        <v>72.2113558897243</v>
      </c>
      <c r="Q54" s="131">
        <v>50</v>
      </c>
      <c r="R54" s="23">
        <v>52</v>
      </c>
      <c r="S54" s="132" t="s">
        <v>54</v>
      </c>
      <c r="T54" s="23">
        <v>59</v>
      </c>
      <c r="U54" s="24" t="s">
        <v>55</v>
      </c>
      <c r="V54" s="24"/>
      <c r="W54" s="24"/>
      <c r="X54" s="29"/>
    </row>
    <row r="55" ht="18" customHeight="1" spans="1:24">
      <c r="A55" s="23" t="s">
        <v>29</v>
      </c>
      <c r="B55" s="23" t="s">
        <v>30</v>
      </c>
      <c r="C55" s="24">
        <v>2023</v>
      </c>
      <c r="D55" s="23" t="s">
        <v>42</v>
      </c>
      <c r="E55" s="23">
        <v>2333110022</v>
      </c>
      <c r="F55" s="23" t="s">
        <v>95</v>
      </c>
      <c r="G55" s="25">
        <v>88.98</v>
      </c>
      <c r="H55" s="25">
        <v>0</v>
      </c>
      <c r="I55" s="25">
        <f t="shared" si="5"/>
        <v>88.98</v>
      </c>
      <c r="J55" s="25">
        <v>67.51</v>
      </c>
      <c r="K55" s="25">
        <v>0</v>
      </c>
      <c r="L55" s="25">
        <f t="shared" si="2"/>
        <v>67.51</v>
      </c>
      <c r="M55" s="25">
        <v>67.5</v>
      </c>
      <c r="N55" s="25">
        <v>0</v>
      </c>
      <c r="O55" s="25">
        <f t="shared" si="3"/>
        <v>67.5</v>
      </c>
      <c r="P55" s="26">
        <f t="shared" si="4"/>
        <v>70.7295</v>
      </c>
      <c r="Q55" s="131">
        <v>51</v>
      </c>
      <c r="R55" s="23">
        <v>55</v>
      </c>
      <c r="S55" s="132" t="s">
        <v>54</v>
      </c>
      <c r="T55" s="23">
        <v>59</v>
      </c>
      <c r="U55" s="24" t="s">
        <v>55</v>
      </c>
      <c r="V55" s="24"/>
      <c r="W55" s="24"/>
      <c r="X55" s="29"/>
    </row>
    <row r="56" ht="18" customHeight="1" spans="1:24">
      <c r="A56" s="23" t="s">
        <v>29</v>
      </c>
      <c r="B56" s="23" t="s">
        <v>30</v>
      </c>
      <c r="C56" s="24">
        <f>2023</f>
        <v>2023</v>
      </c>
      <c r="D56" s="23" t="s">
        <v>31</v>
      </c>
      <c r="E56" s="23">
        <v>2333110096</v>
      </c>
      <c r="F56" s="23" t="s">
        <v>96</v>
      </c>
      <c r="G56" s="25">
        <f>94.96/95*20+70</f>
        <v>89.9915789473684</v>
      </c>
      <c r="H56" s="25">
        <v>0</v>
      </c>
      <c r="I56" s="25">
        <f t="shared" si="5"/>
        <v>89.9915789473684</v>
      </c>
      <c r="J56" s="25">
        <v>70.6507936507936</v>
      </c>
      <c r="K56" s="25">
        <v>0</v>
      </c>
      <c r="L56" s="25">
        <f t="shared" si="2"/>
        <v>70.6507936507936</v>
      </c>
      <c r="M56" s="25">
        <v>42.2</v>
      </c>
      <c r="N56" s="25">
        <v>0</v>
      </c>
      <c r="O56" s="25">
        <f t="shared" si="3"/>
        <v>42.2</v>
      </c>
      <c r="P56" s="26">
        <f t="shared" si="4"/>
        <v>70.7068320802005</v>
      </c>
      <c r="Q56" s="131">
        <v>52</v>
      </c>
      <c r="R56" s="23">
        <v>49</v>
      </c>
      <c r="S56" s="132" t="s">
        <v>54</v>
      </c>
      <c r="T56" s="23">
        <v>59</v>
      </c>
      <c r="U56" s="24" t="s">
        <v>71</v>
      </c>
      <c r="V56" s="24"/>
      <c r="W56" s="24"/>
      <c r="X56" s="29"/>
    </row>
    <row r="57" ht="18" customHeight="1" spans="1:24">
      <c r="A57" s="23" t="s">
        <v>29</v>
      </c>
      <c r="B57" s="23" t="s">
        <v>30</v>
      </c>
      <c r="C57" s="24">
        <v>2023</v>
      </c>
      <c r="D57" s="23" t="s">
        <v>38</v>
      </c>
      <c r="E57" s="23">
        <v>2133110054</v>
      </c>
      <c r="F57" s="23" t="s">
        <v>97</v>
      </c>
      <c r="G57" s="25">
        <v>89.7452631578947</v>
      </c>
      <c r="H57" s="25">
        <v>0</v>
      </c>
      <c r="I57" s="25">
        <f t="shared" si="5"/>
        <v>89.7452631578947</v>
      </c>
      <c r="J57" s="25">
        <v>70.1111111111111</v>
      </c>
      <c r="K57" s="25">
        <v>0</v>
      </c>
      <c r="L57" s="25">
        <f t="shared" si="2"/>
        <v>70.1111111111111</v>
      </c>
      <c r="M57" s="152">
        <v>42.5</v>
      </c>
      <c r="N57" s="25">
        <v>0</v>
      </c>
      <c r="O57" s="25">
        <f t="shared" si="3"/>
        <v>42.5</v>
      </c>
      <c r="P57" s="26">
        <f t="shared" si="4"/>
        <v>70.2951228070175</v>
      </c>
      <c r="Q57" s="131">
        <v>53</v>
      </c>
      <c r="R57" s="23">
        <v>51</v>
      </c>
      <c r="S57" s="132" t="s">
        <v>54</v>
      </c>
      <c r="T57" s="23">
        <v>59</v>
      </c>
      <c r="U57" s="24" t="s">
        <v>71</v>
      </c>
      <c r="V57" s="24"/>
      <c r="W57" s="24"/>
      <c r="X57" s="29"/>
    </row>
    <row r="58" ht="18" customHeight="1" spans="1:24">
      <c r="A58" s="23" t="s">
        <v>29</v>
      </c>
      <c r="B58" s="23" t="s">
        <v>30</v>
      </c>
      <c r="C58" s="24">
        <v>2023</v>
      </c>
      <c r="D58" s="23" t="s">
        <v>42</v>
      </c>
      <c r="E58" s="23">
        <v>2233110026</v>
      </c>
      <c r="F58" s="23" t="s">
        <v>98</v>
      </c>
      <c r="G58" s="25">
        <v>90</v>
      </c>
      <c r="H58" s="25">
        <v>0</v>
      </c>
      <c r="I58" s="25">
        <f t="shared" si="5"/>
        <v>90</v>
      </c>
      <c r="J58" s="25">
        <v>68.08</v>
      </c>
      <c r="K58" s="25">
        <v>0</v>
      </c>
      <c r="L58" s="25">
        <f t="shared" si="2"/>
        <v>68.08</v>
      </c>
      <c r="M58" s="25">
        <v>51.2</v>
      </c>
      <c r="N58" s="25">
        <v>0</v>
      </c>
      <c r="O58" s="25">
        <f t="shared" si="3"/>
        <v>51.2</v>
      </c>
      <c r="P58" s="26">
        <f t="shared" si="4"/>
        <v>69.68</v>
      </c>
      <c r="Q58" s="131">
        <v>54</v>
      </c>
      <c r="R58" s="23">
        <v>54</v>
      </c>
      <c r="S58" s="132" t="s">
        <v>54</v>
      </c>
      <c r="T58" s="23">
        <v>59</v>
      </c>
      <c r="U58" s="24" t="s">
        <v>55</v>
      </c>
      <c r="V58" s="24"/>
      <c r="W58" s="24"/>
      <c r="X58" s="155"/>
    </row>
    <row r="59" ht="18" customHeight="1" spans="1:24">
      <c r="A59" s="23" t="s">
        <v>29</v>
      </c>
      <c r="B59" s="23" t="s">
        <v>30</v>
      </c>
      <c r="C59" s="24">
        <v>2023</v>
      </c>
      <c r="D59" s="23" t="s">
        <v>42</v>
      </c>
      <c r="E59" s="23">
        <v>2333110031</v>
      </c>
      <c r="F59" s="23" t="s">
        <v>99</v>
      </c>
      <c r="G59" s="25">
        <v>88.98</v>
      </c>
      <c r="H59" s="25">
        <v>0</v>
      </c>
      <c r="I59" s="25">
        <f t="shared" si="5"/>
        <v>88.98</v>
      </c>
      <c r="J59" s="25">
        <v>68.37</v>
      </c>
      <c r="K59" s="25">
        <v>0</v>
      </c>
      <c r="L59" s="25">
        <f t="shared" si="2"/>
        <v>68.37</v>
      </c>
      <c r="M59" s="25">
        <v>49.4</v>
      </c>
      <c r="N59" s="25">
        <v>0</v>
      </c>
      <c r="O59" s="25">
        <f t="shared" si="3"/>
        <v>49.4</v>
      </c>
      <c r="P59" s="26">
        <f t="shared" si="4"/>
        <v>69.5645</v>
      </c>
      <c r="Q59" s="131">
        <v>55</v>
      </c>
      <c r="R59" s="23">
        <v>53</v>
      </c>
      <c r="S59" s="132" t="s">
        <v>54</v>
      </c>
      <c r="T59" s="23">
        <v>59</v>
      </c>
      <c r="U59" s="24" t="s">
        <v>55</v>
      </c>
      <c r="V59" s="24"/>
      <c r="W59" s="24"/>
      <c r="X59" s="29"/>
    </row>
    <row r="60" ht="18" customHeight="1" spans="1:24">
      <c r="A60" s="23" t="s">
        <v>29</v>
      </c>
      <c r="B60" s="23" t="s">
        <v>30</v>
      </c>
      <c r="C60" s="24">
        <v>2023</v>
      </c>
      <c r="D60" s="23" t="s">
        <v>38</v>
      </c>
      <c r="E60" s="23">
        <v>2233110051</v>
      </c>
      <c r="F60" s="23" t="s">
        <v>100</v>
      </c>
      <c r="G60" s="25">
        <v>89.4442105263158</v>
      </c>
      <c r="H60" s="25">
        <v>0</v>
      </c>
      <c r="I60" s="25">
        <f t="shared" si="5"/>
        <v>89.4442105263158</v>
      </c>
      <c r="J60" s="25">
        <v>65.0634920634921</v>
      </c>
      <c r="K60" s="25">
        <v>0</v>
      </c>
      <c r="L60" s="25">
        <f t="shared" si="2"/>
        <v>65.0634920634921</v>
      </c>
      <c r="M60" s="152">
        <v>65.4</v>
      </c>
      <c r="N60" s="25">
        <v>0</v>
      </c>
      <c r="O60" s="25">
        <f t="shared" si="3"/>
        <v>65.4</v>
      </c>
      <c r="P60" s="26">
        <f t="shared" si="4"/>
        <v>68.7542506265664</v>
      </c>
      <c r="Q60" s="131">
        <v>56</v>
      </c>
      <c r="R60" s="23">
        <v>56</v>
      </c>
      <c r="S60" s="132" t="s">
        <v>54</v>
      </c>
      <c r="T60" s="23">
        <v>59</v>
      </c>
      <c r="U60" s="24" t="s">
        <v>55</v>
      </c>
      <c r="V60" s="24"/>
      <c r="W60" s="24"/>
      <c r="X60" s="29"/>
    </row>
    <row r="61" ht="18" customHeight="1" spans="1:24">
      <c r="A61" s="23" t="s">
        <v>29</v>
      </c>
      <c r="B61" s="23" t="s">
        <v>30</v>
      </c>
      <c r="C61" s="24">
        <f>2023</f>
        <v>2023</v>
      </c>
      <c r="D61" s="23" t="s">
        <v>31</v>
      </c>
      <c r="E61" s="23">
        <v>2333110079</v>
      </c>
      <c r="F61" s="23" t="s">
        <v>101</v>
      </c>
      <c r="G61" s="25">
        <f>94.96/95*20+70</f>
        <v>89.9915789473684</v>
      </c>
      <c r="H61" s="25">
        <v>0</v>
      </c>
      <c r="I61" s="25">
        <f t="shared" si="5"/>
        <v>89.9915789473684</v>
      </c>
      <c r="J61" s="25">
        <v>64</v>
      </c>
      <c r="K61" s="25">
        <v>0</v>
      </c>
      <c r="L61" s="25">
        <f t="shared" si="2"/>
        <v>64</v>
      </c>
      <c r="M61" s="25">
        <v>65.1</v>
      </c>
      <c r="N61" s="25">
        <v>0</v>
      </c>
      <c r="O61" s="25">
        <f t="shared" si="3"/>
        <v>65.1</v>
      </c>
      <c r="P61" s="26">
        <f t="shared" si="4"/>
        <v>68.0087368421053</v>
      </c>
      <c r="Q61" s="131">
        <v>57</v>
      </c>
      <c r="R61" s="23">
        <v>57</v>
      </c>
      <c r="S61" s="132" t="s">
        <v>54</v>
      </c>
      <c r="T61" s="23">
        <v>59</v>
      </c>
      <c r="U61" s="24" t="s">
        <v>55</v>
      </c>
      <c r="V61" s="24"/>
      <c r="W61" s="24"/>
      <c r="X61" s="29"/>
    </row>
    <row r="62" ht="18" customHeight="1" spans="1:24">
      <c r="A62" s="23" t="s">
        <v>29</v>
      </c>
      <c r="B62" s="23" t="s">
        <v>30</v>
      </c>
      <c r="C62" s="24">
        <v>2023</v>
      </c>
      <c r="D62" s="23" t="s">
        <v>38</v>
      </c>
      <c r="E62" s="23">
        <v>2233110048</v>
      </c>
      <c r="F62" s="23" t="s">
        <v>102</v>
      </c>
      <c r="G62" s="25">
        <v>90</v>
      </c>
      <c r="H62" s="25">
        <v>0</v>
      </c>
      <c r="I62" s="25">
        <f t="shared" si="5"/>
        <v>90</v>
      </c>
      <c r="J62" s="25">
        <v>63.2222222222222</v>
      </c>
      <c r="K62" s="25">
        <v>0</v>
      </c>
      <c r="L62" s="25">
        <f t="shared" si="2"/>
        <v>63.2222222222222</v>
      </c>
      <c r="M62" s="152">
        <v>60</v>
      </c>
      <c r="N62" s="25">
        <v>0</v>
      </c>
      <c r="O62" s="25">
        <f t="shared" si="3"/>
        <v>60</v>
      </c>
      <c r="P62" s="26">
        <f t="shared" si="4"/>
        <v>66.9166666666667</v>
      </c>
      <c r="Q62" s="131">
        <v>58</v>
      </c>
      <c r="R62" s="23">
        <v>58</v>
      </c>
      <c r="S62" s="132" t="s">
        <v>54</v>
      </c>
      <c r="T62" s="23">
        <v>59</v>
      </c>
      <c r="U62" s="24" t="s">
        <v>55</v>
      </c>
      <c r="V62" s="24"/>
      <c r="W62" s="24"/>
      <c r="X62" s="29"/>
    </row>
    <row r="63" ht="18" customHeight="1" spans="1:24">
      <c r="A63" s="23" t="s">
        <v>29</v>
      </c>
      <c r="B63" s="23" t="s">
        <v>30</v>
      </c>
      <c r="C63" s="24">
        <v>2023</v>
      </c>
      <c r="D63" s="23" t="s">
        <v>38</v>
      </c>
      <c r="E63" s="23">
        <v>2233110068</v>
      </c>
      <c r="F63" s="23" t="s">
        <v>103</v>
      </c>
      <c r="G63" s="25">
        <v>90</v>
      </c>
      <c r="H63" s="25">
        <v>0</v>
      </c>
      <c r="I63" s="25">
        <f t="shared" si="5"/>
        <v>90</v>
      </c>
      <c r="J63" s="25">
        <v>32.75</v>
      </c>
      <c r="K63" s="25">
        <v>0</v>
      </c>
      <c r="L63" s="25">
        <f t="shared" si="2"/>
        <v>32.75</v>
      </c>
      <c r="M63" s="25">
        <v>51.6</v>
      </c>
      <c r="N63" s="25">
        <v>0</v>
      </c>
      <c r="O63" s="25">
        <f t="shared" si="3"/>
        <v>51.6</v>
      </c>
      <c r="P63" s="26">
        <f t="shared" si="4"/>
        <v>43.2225</v>
      </c>
      <c r="Q63" s="131">
        <v>59</v>
      </c>
      <c r="R63" s="23">
        <v>59</v>
      </c>
      <c r="S63" s="132" t="s">
        <v>54</v>
      </c>
      <c r="T63" s="23">
        <v>59</v>
      </c>
      <c r="U63" s="24" t="s">
        <v>55</v>
      </c>
      <c r="V63" s="24"/>
      <c r="W63" s="24"/>
      <c r="X63" s="29"/>
    </row>
    <row r="64" spans="1:24">
      <c r="A64" s="156" t="s">
        <v>104</v>
      </c>
      <c r="B64" s="157" t="s">
        <v>105</v>
      </c>
      <c r="C64" s="140"/>
      <c r="D64" s="157"/>
      <c r="E64" s="157"/>
      <c r="F64" s="157"/>
      <c r="G64" s="157"/>
      <c r="H64" s="157"/>
      <c r="I64" s="157"/>
      <c r="J64" s="157"/>
      <c r="K64" s="157"/>
      <c r="L64" s="157"/>
      <c r="M64" s="157"/>
      <c r="N64" s="157"/>
      <c r="O64" s="157"/>
      <c r="P64" s="157"/>
      <c r="Q64" s="157"/>
      <c r="R64" s="157"/>
      <c r="S64" s="157"/>
      <c r="T64" s="157"/>
      <c r="U64" s="157"/>
      <c r="V64" s="157"/>
      <c r="W64" s="157"/>
      <c r="X64" s="157"/>
    </row>
    <row r="65" spans="1:24">
      <c r="A65" s="158"/>
      <c r="B65" s="159" t="s">
        <v>106</v>
      </c>
      <c r="C65" s="140"/>
      <c r="D65" s="157"/>
      <c r="E65" s="157"/>
      <c r="F65" s="157"/>
      <c r="G65" s="157"/>
      <c r="H65" s="157"/>
      <c r="I65" s="157"/>
      <c r="J65" s="157"/>
      <c r="K65" s="157"/>
      <c r="L65" s="157"/>
      <c r="M65" s="157"/>
      <c r="N65" s="157"/>
      <c r="O65" s="157"/>
      <c r="P65" s="157"/>
      <c r="Q65" s="157"/>
      <c r="R65" s="157"/>
      <c r="S65" s="157"/>
      <c r="T65" s="157"/>
      <c r="U65" s="157"/>
      <c r="V65" s="157"/>
      <c r="W65" s="157"/>
      <c r="X65" s="157"/>
    </row>
    <row r="66" spans="1:24">
      <c r="A66" s="158"/>
      <c r="B66" s="157" t="s">
        <v>107</v>
      </c>
      <c r="C66" s="140"/>
      <c r="D66" s="157"/>
      <c r="E66" s="157"/>
      <c r="F66" s="157"/>
      <c r="G66" s="157"/>
      <c r="H66" s="157"/>
      <c r="I66" s="157"/>
      <c r="J66" s="157"/>
      <c r="K66" s="157"/>
      <c r="L66" s="157"/>
      <c r="M66" s="157"/>
      <c r="N66" s="157"/>
      <c r="O66" s="157"/>
      <c r="P66" s="157"/>
      <c r="Q66" s="157"/>
      <c r="R66" s="157"/>
      <c r="S66" s="157"/>
      <c r="T66" s="157"/>
      <c r="U66" s="157"/>
      <c r="V66" s="157"/>
      <c r="W66" s="157"/>
      <c r="X66" s="157"/>
    </row>
    <row r="67" spans="1:24">
      <c r="A67" s="158"/>
      <c r="B67" s="157" t="s">
        <v>108</v>
      </c>
      <c r="C67" s="138"/>
      <c r="D67" s="157"/>
      <c r="E67" s="157"/>
      <c r="F67" s="157"/>
      <c r="G67" s="157"/>
      <c r="H67" s="157"/>
      <c r="I67" s="157"/>
      <c r="J67" s="157"/>
      <c r="K67" s="157"/>
      <c r="L67" s="157"/>
      <c r="M67" s="157"/>
      <c r="N67" s="157"/>
      <c r="O67" s="157"/>
      <c r="P67" s="157"/>
      <c r="Q67" s="157"/>
      <c r="R67" s="157"/>
      <c r="S67" s="157"/>
      <c r="T67" s="157"/>
      <c r="U67" s="157"/>
      <c r="V67" s="157"/>
      <c r="W67" s="157"/>
      <c r="X67" s="157"/>
    </row>
    <row r="68" spans="1:24">
      <c r="A68" s="160"/>
      <c r="B68" s="159" t="s">
        <v>109</v>
      </c>
      <c r="C68" s="138"/>
      <c r="D68" s="157"/>
      <c r="E68" s="157"/>
      <c r="F68" s="157"/>
      <c r="G68" s="157"/>
      <c r="H68" s="157"/>
      <c r="I68" s="157"/>
      <c r="J68" s="157"/>
      <c r="K68" s="157"/>
      <c r="L68" s="157"/>
      <c r="M68" s="157"/>
      <c r="N68" s="157"/>
      <c r="O68" s="157"/>
      <c r="P68" s="157"/>
      <c r="Q68" s="157"/>
      <c r="R68" s="157"/>
      <c r="S68" s="157"/>
      <c r="T68" s="157"/>
      <c r="U68" s="157"/>
      <c r="V68" s="157"/>
      <c r="W68" s="157"/>
      <c r="X68" s="157"/>
    </row>
  </sheetData>
  <autoFilter xmlns:etc="http://www.wps.cn/officeDocument/2017/etCustomData" ref="A4:X68" etc:filterBottomFollowUsedRange="0">
    <extLst/>
  </autoFilter>
  <dataValidations count="6">
    <dataValidation type="list" allowBlank="1" showInputMessage="1" showErrorMessage="1" sqref="U53">
      <formula1>"一等奖学金,二等奖学金,三等奖学金,课程考核不合格,德育分未达标,体育成绩不合格,违纪"</formula1>
    </dataValidation>
    <dataValidation type="list" allowBlank="1" showInputMessage="1" showErrorMessage="1" sqref="S5:S63">
      <formula1>"是,否"</formula1>
    </dataValidation>
    <dataValidation type="list" allowBlank="1" showInputMessage="1" showErrorMessage="1" sqref="U1:U52 U54:U68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64:V68">
      <formula1>#REF!</formula1>
    </dataValidation>
    <dataValidation type="list" allowBlank="1" showInputMessage="1" showErrorMessage="1" sqref="V5:V63">
      <formula1>"学业进步奖,研究与创新奖,道德风尚奖,文体活动奖,社会工作奖"</formula1>
    </dataValidation>
    <dataValidation type="list" allowBlank="1" showInputMessage="1" showErrorMessage="1" sqref="W1:W68">
      <formula1>"三好学生,三好学生标兵,优秀学生干部"</formula1>
    </dataValidation>
  </dataValidations>
  <pageMargins left="0.700694444444445" right="0.700694444444445" top="0.751388888888889" bottom="0.751388888888889" header="0.298611111111111" footer="0.298611111111111"/>
  <pageSetup paperSize="9" scale="55" fitToHeight="0" orientation="landscape" horizontalDpi="600"/>
  <headerFooter>
    <oddFooter>&amp;C第 &amp;P 页</oddFooter>
  </headerFooter>
  <ignoredErrors>
    <ignoredError sqref="L1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X80"/>
  <sheetViews>
    <sheetView workbookViewId="0">
      <selection activeCell="W7" sqref="W7"/>
    </sheetView>
  </sheetViews>
  <sheetFormatPr defaultColWidth="9" defaultRowHeight="13.5"/>
  <cols>
    <col min="1" max="1" width="24.125" customWidth="1"/>
    <col min="2" max="2" width="13.375" customWidth="1"/>
    <col min="21" max="21" width="13.5" customWidth="1"/>
    <col min="23" max="23" width="11" customWidth="1"/>
  </cols>
  <sheetData>
    <row r="1" ht="14.25" spans="1:24">
      <c r="A1" s="108" t="s">
        <v>0</v>
      </c>
      <c r="B1" s="108"/>
      <c r="C1" s="109"/>
      <c r="D1" s="3"/>
      <c r="E1" s="3"/>
      <c r="F1" s="3"/>
      <c r="G1" s="4"/>
      <c r="H1" s="5"/>
      <c r="I1" s="4"/>
      <c r="J1" s="110"/>
      <c r="K1" s="5"/>
      <c r="L1" s="110"/>
      <c r="M1" s="4"/>
      <c r="N1" s="5"/>
      <c r="O1" s="4"/>
      <c r="P1" s="6"/>
      <c r="Q1" s="111"/>
      <c r="R1" s="3"/>
      <c r="S1" s="7"/>
      <c r="T1" s="112"/>
      <c r="U1" s="9"/>
      <c r="V1" s="9"/>
      <c r="W1" s="5"/>
      <c r="X1" s="3"/>
    </row>
    <row r="2" ht="18.75" spans="1:24">
      <c r="A2" s="113" t="s">
        <v>110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5"/>
      <c r="R2" s="114"/>
      <c r="S2" s="114"/>
      <c r="T2" s="114"/>
      <c r="U2" s="114"/>
      <c r="V2" s="114"/>
      <c r="W2" s="114"/>
      <c r="X2" s="7"/>
    </row>
    <row r="3" ht="15.75" spans="1:24">
      <c r="A3" s="116" t="s">
        <v>111</v>
      </c>
      <c r="B3" s="117"/>
      <c r="C3" s="117" t="s">
        <v>3</v>
      </c>
      <c r="D3" s="118"/>
      <c r="E3" s="118"/>
      <c r="F3" s="118"/>
      <c r="G3" s="118"/>
      <c r="H3" s="118"/>
      <c r="I3" s="118"/>
      <c r="J3" s="119"/>
      <c r="K3" s="118"/>
      <c r="L3" s="119"/>
      <c r="M3" s="118"/>
      <c r="N3" s="118"/>
      <c r="O3" s="118"/>
      <c r="P3" s="118"/>
      <c r="Q3" s="120" t="s">
        <v>4</v>
      </c>
      <c r="R3" s="118"/>
      <c r="S3" s="121"/>
      <c r="T3" s="118"/>
      <c r="U3" s="118"/>
      <c r="V3" s="122"/>
      <c r="W3" s="123"/>
      <c r="X3" s="123"/>
    </row>
    <row r="4" ht="40.5" spans="1:24">
      <c r="A4" s="124" t="s">
        <v>5</v>
      </c>
      <c r="B4" s="124" t="s">
        <v>6</v>
      </c>
      <c r="C4" s="125" t="s">
        <v>7</v>
      </c>
      <c r="D4" s="124" t="s">
        <v>8</v>
      </c>
      <c r="E4" s="124" t="s">
        <v>9</v>
      </c>
      <c r="F4" s="124" t="s">
        <v>10</v>
      </c>
      <c r="G4" s="126" t="s">
        <v>11</v>
      </c>
      <c r="H4" s="125" t="s">
        <v>12</v>
      </c>
      <c r="I4" s="126" t="s">
        <v>13</v>
      </c>
      <c r="J4" s="127" t="s">
        <v>14</v>
      </c>
      <c r="K4" s="125" t="s">
        <v>15</v>
      </c>
      <c r="L4" s="127" t="s">
        <v>16</v>
      </c>
      <c r="M4" s="126" t="s">
        <v>17</v>
      </c>
      <c r="N4" s="125" t="s">
        <v>18</v>
      </c>
      <c r="O4" s="126" t="s">
        <v>19</v>
      </c>
      <c r="P4" s="126" t="s">
        <v>20</v>
      </c>
      <c r="Q4" s="128" t="s">
        <v>21</v>
      </c>
      <c r="R4" s="125" t="s">
        <v>22</v>
      </c>
      <c r="S4" s="129" t="s">
        <v>23</v>
      </c>
      <c r="T4" s="126" t="s">
        <v>24</v>
      </c>
      <c r="U4" s="130" t="s">
        <v>25</v>
      </c>
      <c r="V4" s="130" t="s">
        <v>26</v>
      </c>
      <c r="W4" s="125" t="s">
        <v>27</v>
      </c>
      <c r="X4" s="125" t="s">
        <v>28</v>
      </c>
    </row>
    <row r="5" ht="18" customHeight="1" spans="1:24">
      <c r="A5" s="23" t="s">
        <v>29</v>
      </c>
      <c r="B5" s="23" t="s">
        <v>112</v>
      </c>
      <c r="C5" s="23">
        <v>2023</v>
      </c>
      <c r="D5" s="23" t="s">
        <v>113</v>
      </c>
      <c r="E5" s="23">
        <v>2333110104</v>
      </c>
      <c r="F5" s="23" t="s">
        <v>114</v>
      </c>
      <c r="G5" s="26">
        <v>88.84</v>
      </c>
      <c r="H5" s="26">
        <v>13.5</v>
      </c>
      <c r="I5" s="26">
        <v>100</v>
      </c>
      <c r="J5" s="26">
        <v>91.0263157894737</v>
      </c>
      <c r="K5" s="26">
        <v>4.7</v>
      </c>
      <c r="L5" s="26">
        <v>95.7263157894737</v>
      </c>
      <c r="M5" s="26">
        <v>73.8</v>
      </c>
      <c r="N5" s="26">
        <v>0</v>
      </c>
      <c r="O5" s="26">
        <v>73.8</v>
      </c>
      <c r="P5" s="26">
        <f t="shared" ref="P5:P69" si="0">L5*0.75+I5*0.15+O5*0.1</f>
        <v>94.1747368421053</v>
      </c>
      <c r="Q5" s="131">
        <f t="shared" ref="Q5:Q7" si="1">RANK(P5,$P$5:$P$75,0)</f>
        <v>1</v>
      </c>
      <c r="R5" s="23">
        <v>1</v>
      </c>
      <c r="S5" s="30" t="s">
        <v>33</v>
      </c>
      <c r="T5" s="23">
        <v>71</v>
      </c>
      <c r="U5" s="28" t="s">
        <v>34</v>
      </c>
      <c r="V5" s="28"/>
      <c r="W5" s="28" t="s">
        <v>35</v>
      </c>
      <c r="X5" s="103"/>
    </row>
    <row r="6" ht="18" customHeight="1" spans="1:24">
      <c r="A6" s="23" t="s">
        <v>29</v>
      </c>
      <c r="B6" s="23" t="s">
        <v>112</v>
      </c>
      <c r="C6" s="23">
        <v>2023</v>
      </c>
      <c r="D6" s="23" t="s">
        <v>115</v>
      </c>
      <c r="E6" s="23">
        <v>2333110189</v>
      </c>
      <c r="F6" s="23" t="s">
        <v>116</v>
      </c>
      <c r="G6" s="26">
        <v>88.232</v>
      </c>
      <c r="H6" s="26">
        <v>7</v>
      </c>
      <c r="I6" s="26">
        <f t="shared" ref="I6:I10" si="2">G6+H6</f>
        <v>95.232</v>
      </c>
      <c r="J6" s="26">
        <v>86.8266666666667</v>
      </c>
      <c r="K6" s="26">
        <v>6.77</v>
      </c>
      <c r="L6" s="26">
        <f>J6+K6</f>
        <v>93.5966666666667</v>
      </c>
      <c r="M6" s="26">
        <v>60</v>
      </c>
      <c r="N6" s="26">
        <v>0</v>
      </c>
      <c r="O6" s="26">
        <v>60</v>
      </c>
      <c r="P6" s="26">
        <f>I6*0.15+L6*0.75+M6*0.1</f>
        <v>90.4823</v>
      </c>
      <c r="Q6" s="131">
        <f t="shared" si="1"/>
        <v>2</v>
      </c>
      <c r="R6" s="23">
        <v>5</v>
      </c>
      <c r="S6" s="30" t="s">
        <v>33</v>
      </c>
      <c r="T6" s="23">
        <v>71</v>
      </c>
      <c r="U6" s="28" t="s">
        <v>34</v>
      </c>
      <c r="V6" s="28"/>
      <c r="W6" s="28" t="s">
        <v>37</v>
      </c>
      <c r="X6" s="103"/>
    </row>
    <row r="7" ht="18" customHeight="1" spans="1:24">
      <c r="A7" s="23" t="s">
        <v>29</v>
      </c>
      <c r="B7" s="23" t="s">
        <v>112</v>
      </c>
      <c r="C7" s="23">
        <v>2023</v>
      </c>
      <c r="D7" s="23" t="s">
        <v>117</v>
      </c>
      <c r="E7" s="23">
        <v>2333110149</v>
      </c>
      <c r="F7" s="23" t="s">
        <v>118</v>
      </c>
      <c r="G7" s="26">
        <v>88.992</v>
      </c>
      <c r="H7" s="26">
        <v>14</v>
      </c>
      <c r="I7" s="26">
        <v>100</v>
      </c>
      <c r="J7" s="26">
        <v>85.0625</v>
      </c>
      <c r="K7" s="26">
        <v>6.073953824</v>
      </c>
      <c r="L7" s="26">
        <v>91.136453824</v>
      </c>
      <c r="M7" s="26">
        <v>66.3</v>
      </c>
      <c r="N7" s="26">
        <v>0</v>
      </c>
      <c r="O7" s="26">
        <v>66.3</v>
      </c>
      <c r="P7" s="26">
        <f t="shared" si="0"/>
        <v>89.982340368</v>
      </c>
      <c r="Q7" s="131">
        <f t="shared" si="1"/>
        <v>3</v>
      </c>
      <c r="R7" s="23">
        <v>7</v>
      </c>
      <c r="S7" s="30" t="s">
        <v>33</v>
      </c>
      <c r="T7" s="23">
        <v>71</v>
      </c>
      <c r="U7" s="28" t="s">
        <v>34</v>
      </c>
      <c r="V7" s="28"/>
      <c r="W7" s="28" t="s">
        <v>41</v>
      </c>
      <c r="X7" s="103"/>
    </row>
    <row r="8" ht="18" customHeight="1" spans="1:24">
      <c r="A8" s="23" t="s">
        <v>29</v>
      </c>
      <c r="B8" s="23" t="s">
        <v>112</v>
      </c>
      <c r="C8" s="23">
        <v>2023</v>
      </c>
      <c r="D8" s="23" t="s">
        <v>115</v>
      </c>
      <c r="E8" s="23">
        <v>2333110182</v>
      </c>
      <c r="F8" s="23" t="s">
        <v>119</v>
      </c>
      <c r="G8" s="26">
        <v>88.24</v>
      </c>
      <c r="H8" s="26">
        <v>5</v>
      </c>
      <c r="I8" s="26">
        <f t="shared" si="2"/>
        <v>93.24</v>
      </c>
      <c r="J8" s="26">
        <v>87.8933333333333</v>
      </c>
      <c r="K8" s="26">
        <v>1</v>
      </c>
      <c r="L8" s="26">
        <v>88.8933333333333</v>
      </c>
      <c r="M8" s="26">
        <v>75.2</v>
      </c>
      <c r="N8" s="26">
        <v>0</v>
      </c>
      <c r="O8" s="26">
        <v>75.2</v>
      </c>
      <c r="P8" s="26">
        <f t="shared" si="0"/>
        <v>88.176</v>
      </c>
      <c r="Q8" s="131">
        <v>4</v>
      </c>
      <c r="R8" s="23">
        <v>3</v>
      </c>
      <c r="S8" s="30" t="s">
        <v>33</v>
      </c>
      <c r="T8" s="23">
        <v>71</v>
      </c>
      <c r="U8" s="28" t="s">
        <v>40</v>
      </c>
      <c r="V8" s="28"/>
      <c r="W8" s="28" t="s">
        <v>37</v>
      </c>
      <c r="X8" s="103"/>
    </row>
    <row r="9" ht="18" customHeight="1" spans="1:24">
      <c r="A9" s="23" t="s">
        <v>29</v>
      </c>
      <c r="B9" s="23" t="s">
        <v>112</v>
      </c>
      <c r="C9" s="23">
        <v>2023</v>
      </c>
      <c r="D9" s="23" t="s">
        <v>117</v>
      </c>
      <c r="E9" s="23">
        <v>2333110137</v>
      </c>
      <c r="F9" s="23" t="s">
        <v>120</v>
      </c>
      <c r="G9" s="26">
        <v>88.834782</v>
      </c>
      <c r="H9" s="26">
        <v>2.5</v>
      </c>
      <c r="I9" s="26">
        <f>88.834782+2.5</f>
        <v>91.334782</v>
      </c>
      <c r="J9" s="26">
        <v>88.21875</v>
      </c>
      <c r="K9" s="26">
        <v>0.35</v>
      </c>
      <c r="L9" s="26">
        <v>88.56875</v>
      </c>
      <c r="M9" s="26">
        <v>75.4</v>
      </c>
      <c r="N9" s="26">
        <v>0</v>
      </c>
      <c r="O9" s="26">
        <v>75.4</v>
      </c>
      <c r="P9" s="26">
        <f t="shared" si="0"/>
        <v>87.6667798</v>
      </c>
      <c r="Q9" s="131">
        <f t="shared" ref="Q9:Q73" si="3">RANK(P9,$P$5:$P$75,0)</f>
        <v>5</v>
      </c>
      <c r="R9" s="23">
        <v>2</v>
      </c>
      <c r="S9" s="30" t="s">
        <v>33</v>
      </c>
      <c r="T9" s="23">
        <v>71</v>
      </c>
      <c r="U9" s="28" t="s">
        <v>40</v>
      </c>
      <c r="V9" s="28"/>
      <c r="W9" s="28" t="s">
        <v>37</v>
      </c>
      <c r="X9" s="103"/>
    </row>
    <row r="10" ht="18" customHeight="1" spans="1:24">
      <c r="A10" s="23" t="s">
        <v>29</v>
      </c>
      <c r="B10" s="23" t="s">
        <v>112</v>
      </c>
      <c r="C10" s="23">
        <v>2023</v>
      </c>
      <c r="D10" s="23" t="s">
        <v>115</v>
      </c>
      <c r="E10" s="23">
        <v>2333110176</v>
      </c>
      <c r="F10" s="23" t="s">
        <v>121</v>
      </c>
      <c r="G10" s="26">
        <v>88.232</v>
      </c>
      <c r="H10" s="26">
        <v>7</v>
      </c>
      <c r="I10" s="26">
        <f t="shared" si="2"/>
        <v>95.232</v>
      </c>
      <c r="J10" s="26">
        <v>84.8266666666667</v>
      </c>
      <c r="K10" s="26">
        <v>1.985</v>
      </c>
      <c r="L10" s="26">
        <f t="shared" ref="L10:L13" si="4">J10+K10</f>
        <v>86.8116666666667</v>
      </c>
      <c r="M10" s="26">
        <v>79.35</v>
      </c>
      <c r="N10" s="26">
        <v>0</v>
      </c>
      <c r="O10" s="26">
        <v>79.35</v>
      </c>
      <c r="P10" s="26">
        <f t="shared" si="0"/>
        <v>87.32855</v>
      </c>
      <c r="Q10" s="131">
        <v>6</v>
      </c>
      <c r="R10" s="23">
        <v>8</v>
      </c>
      <c r="S10" s="30" t="s">
        <v>33</v>
      </c>
      <c r="T10" s="23">
        <v>71</v>
      </c>
      <c r="U10" s="28" t="s">
        <v>40</v>
      </c>
      <c r="V10" s="28"/>
      <c r="W10" s="28"/>
      <c r="X10" s="103"/>
    </row>
    <row r="11" ht="18" customHeight="1" spans="1:24">
      <c r="A11" s="23" t="s">
        <v>29</v>
      </c>
      <c r="B11" s="23" t="s">
        <v>112</v>
      </c>
      <c r="C11" s="23">
        <v>2023</v>
      </c>
      <c r="D11" s="23" t="s">
        <v>117</v>
      </c>
      <c r="E11" s="23">
        <v>2333110135</v>
      </c>
      <c r="F11" s="23" t="s">
        <v>122</v>
      </c>
      <c r="G11" s="26">
        <v>88.8</v>
      </c>
      <c r="H11" s="26">
        <v>0</v>
      </c>
      <c r="I11" s="26">
        <v>88.8</v>
      </c>
      <c r="J11" s="26">
        <v>87.65625</v>
      </c>
      <c r="K11" s="26">
        <v>0</v>
      </c>
      <c r="L11" s="26">
        <v>87.65625</v>
      </c>
      <c r="M11" s="26">
        <v>78.5</v>
      </c>
      <c r="N11" s="26">
        <v>0</v>
      </c>
      <c r="O11" s="26">
        <v>78.5</v>
      </c>
      <c r="P11" s="26">
        <f t="shared" si="0"/>
        <v>86.9121875</v>
      </c>
      <c r="Q11" s="131">
        <f t="shared" si="3"/>
        <v>7</v>
      </c>
      <c r="R11" s="23">
        <v>4</v>
      </c>
      <c r="S11" s="30" t="s">
        <v>33</v>
      </c>
      <c r="T11" s="23">
        <v>71</v>
      </c>
      <c r="U11" s="28" t="s">
        <v>40</v>
      </c>
      <c r="V11" s="28"/>
      <c r="W11" s="28" t="s">
        <v>37</v>
      </c>
      <c r="X11" s="103"/>
    </row>
    <row r="12" ht="18" customHeight="1" spans="1:24">
      <c r="A12" s="23" t="s">
        <v>29</v>
      </c>
      <c r="B12" s="23" t="s">
        <v>112</v>
      </c>
      <c r="C12" s="23">
        <v>2023</v>
      </c>
      <c r="D12" s="23" t="s">
        <v>117</v>
      </c>
      <c r="E12" s="23">
        <v>2333110136</v>
      </c>
      <c r="F12" s="23" t="s">
        <v>123</v>
      </c>
      <c r="G12" s="26">
        <v>88.834782</v>
      </c>
      <c r="H12" s="26">
        <v>2</v>
      </c>
      <c r="I12" s="26">
        <v>90.834782</v>
      </c>
      <c r="J12" s="26">
        <v>84.125</v>
      </c>
      <c r="K12" s="26">
        <f>1.80086</f>
        <v>1.80086</v>
      </c>
      <c r="L12" s="26">
        <f t="shared" si="4"/>
        <v>85.92586</v>
      </c>
      <c r="M12" s="26">
        <v>71.4</v>
      </c>
      <c r="N12" s="26">
        <v>0</v>
      </c>
      <c r="O12" s="26">
        <v>71.4</v>
      </c>
      <c r="P12" s="26">
        <f t="shared" si="0"/>
        <v>85.2096123</v>
      </c>
      <c r="Q12" s="131">
        <f t="shared" si="3"/>
        <v>8</v>
      </c>
      <c r="R12" s="23">
        <v>10</v>
      </c>
      <c r="S12" s="30" t="s">
        <v>33</v>
      </c>
      <c r="T12" s="23">
        <v>71</v>
      </c>
      <c r="U12" s="28" t="s">
        <v>40</v>
      </c>
      <c r="V12" s="28"/>
      <c r="W12" s="28"/>
      <c r="X12" s="103"/>
    </row>
    <row r="13" ht="18" customHeight="1" spans="1:24">
      <c r="A13" s="23" t="s">
        <v>29</v>
      </c>
      <c r="B13" s="23" t="s">
        <v>112</v>
      </c>
      <c r="C13" s="23">
        <v>2023</v>
      </c>
      <c r="D13" s="23" t="s">
        <v>115</v>
      </c>
      <c r="E13" s="23">
        <v>2333110179</v>
      </c>
      <c r="F13" s="23" t="s">
        <v>124</v>
      </c>
      <c r="G13" s="26">
        <v>88.24</v>
      </c>
      <c r="H13" s="26">
        <v>6</v>
      </c>
      <c r="I13" s="26">
        <f t="shared" ref="I13:I18" si="5">G13+H13</f>
        <v>94.24</v>
      </c>
      <c r="J13" s="26">
        <v>83.04</v>
      </c>
      <c r="K13" s="26">
        <v>2.57</v>
      </c>
      <c r="L13" s="26">
        <f t="shared" si="4"/>
        <v>85.61</v>
      </c>
      <c r="M13" s="26">
        <v>63</v>
      </c>
      <c r="N13" s="26">
        <v>0</v>
      </c>
      <c r="O13" s="26">
        <v>63</v>
      </c>
      <c r="P13" s="26">
        <f t="shared" si="0"/>
        <v>84.6435</v>
      </c>
      <c r="Q13" s="131">
        <f t="shared" si="3"/>
        <v>9</v>
      </c>
      <c r="R13" s="23">
        <v>12</v>
      </c>
      <c r="S13" s="30" t="s">
        <v>33</v>
      </c>
      <c r="T13" s="23">
        <v>71</v>
      </c>
      <c r="U13" s="28" t="s">
        <v>40</v>
      </c>
      <c r="V13" s="28"/>
      <c r="W13" s="28"/>
      <c r="X13" s="103"/>
    </row>
    <row r="14" ht="18" customHeight="1" spans="1:24">
      <c r="A14" s="23" t="s">
        <v>29</v>
      </c>
      <c r="B14" s="23" t="s">
        <v>112</v>
      </c>
      <c r="C14" s="23">
        <v>2023</v>
      </c>
      <c r="D14" s="23" t="s">
        <v>113</v>
      </c>
      <c r="E14" s="23">
        <v>2333110105</v>
      </c>
      <c r="F14" s="23" t="s">
        <v>125</v>
      </c>
      <c r="G14" s="26">
        <v>88.84</v>
      </c>
      <c r="H14" s="26">
        <v>7.5</v>
      </c>
      <c r="I14" s="26">
        <v>96.34</v>
      </c>
      <c r="J14" s="26">
        <v>82.9333333333333</v>
      </c>
      <c r="K14" s="26">
        <v>0.2</v>
      </c>
      <c r="L14" s="26">
        <v>83.1333333333333</v>
      </c>
      <c r="M14" s="26">
        <v>77.6</v>
      </c>
      <c r="N14" s="26">
        <v>0</v>
      </c>
      <c r="O14" s="26">
        <v>77.6</v>
      </c>
      <c r="P14" s="26">
        <f t="shared" si="0"/>
        <v>84.561</v>
      </c>
      <c r="Q14" s="131">
        <f t="shared" si="3"/>
        <v>10</v>
      </c>
      <c r="R14" s="23">
        <v>13</v>
      </c>
      <c r="S14" s="30" t="s">
        <v>33</v>
      </c>
      <c r="T14" s="23">
        <v>71</v>
      </c>
      <c r="U14" s="28" t="s">
        <v>40</v>
      </c>
      <c r="V14" s="28"/>
      <c r="W14" s="28"/>
      <c r="X14" s="103"/>
    </row>
    <row r="15" ht="18" customHeight="1" spans="1:24">
      <c r="A15" s="23" t="s">
        <v>29</v>
      </c>
      <c r="B15" s="23" t="s">
        <v>112</v>
      </c>
      <c r="C15" s="23">
        <v>2023</v>
      </c>
      <c r="D15" s="23" t="s">
        <v>115</v>
      </c>
      <c r="E15" s="23">
        <v>2333110178</v>
      </c>
      <c r="F15" s="23" t="s">
        <v>126</v>
      </c>
      <c r="G15" s="26">
        <v>88.224</v>
      </c>
      <c r="H15" s="26">
        <v>0.5</v>
      </c>
      <c r="I15" s="26">
        <f t="shared" si="5"/>
        <v>88.724</v>
      </c>
      <c r="J15" s="26">
        <v>84.3157894736842</v>
      </c>
      <c r="K15" s="26">
        <v>1.1</v>
      </c>
      <c r="L15" s="26">
        <v>85.4157894736842</v>
      </c>
      <c r="M15" s="26">
        <v>71.5</v>
      </c>
      <c r="N15" s="26">
        <v>0</v>
      </c>
      <c r="O15" s="26">
        <v>71.5</v>
      </c>
      <c r="P15" s="26">
        <f t="shared" si="0"/>
        <v>84.5204421052632</v>
      </c>
      <c r="Q15" s="131">
        <f t="shared" si="3"/>
        <v>11</v>
      </c>
      <c r="R15" s="23">
        <v>9</v>
      </c>
      <c r="S15" s="30" t="s">
        <v>33</v>
      </c>
      <c r="T15" s="23">
        <v>71</v>
      </c>
      <c r="U15" s="28" t="s">
        <v>49</v>
      </c>
      <c r="V15" s="28"/>
      <c r="W15" s="28"/>
      <c r="X15" s="103"/>
    </row>
    <row r="16" ht="18" customHeight="1" spans="1:24">
      <c r="A16" s="23" t="s">
        <v>29</v>
      </c>
      <c r="B16" s="23" t="s">
        <v>112</v>
      </c>
      <c r="C16" s="23">
        <v>2023</v>
      </c>
      <c r="D16" s="23" t="s">
        <v>113</v>
      </c>
      <c r="E16" s="23">
        <v>2333110103</v>
      </c>
      <c r="F16" s="23" t="s">
        <v>127</v>
      </c>
      <c r="G16" s="26">
        <v>88.88</v>
      </c>
      <c r="H16" s="26">
        <v>6</v>
      </c>
      <c r="I16" s="26">
        <v>94.88</v>
      </c>
      <c r="J16" s="26">
        <v>84.1066666666667</v>
      </c>
      <c r="K16" s="26">
        <v>0.2</v>
      </c>
      <c r="L16" s="26">
        <v>84.3066666666667</v>
      </c>
      <c r="M16" s="26">
        <v>70</v>
      </c>
      <c r="N16" s="26">
        <v>0</v>
      </c>
      <c r="O16" s="26">
        <v>70</v>
      </c>
      <c r="P16" s="26">
        <f t="shared" si="0"/>
        <v>84.462</v>
      </c>
      <c r="Q16" s="131">
        <f t="shared" si="3"/>
        <v>12</v>
      </c>
      <c r="R16" s="23">
        <v>11</v>
      </c>
      <c r="S16" s="30" t="s">
        <v>33</v>
      </c>
      <c r="T16" s="23">
        <v>71</v>
      </c>
      <c r="U16" s="28" t="s">
        <v>49</v>
      </c>
      <c r="V16" s="28"/>
      <c r="W16" s="28"/>
      <c r="X16" s="103"/>
    </row>
    <row r="17" ht="18" customHeight="1" spans="1:24">
      <c r="A17" s="23" t="s">
        <v>29</v>
      </c>
      <c r="B17" s="23" t="s">
        <v>112</v>
      </c>
      <c r="C17" s="23">
        <v>2023</v>
      </c>
      <c r="D17" s="23" t="s">
        <v>117</v>
      </c>
      <c r="E17" s="23">
        <v>2333110134</v>
      </c>
      <c r="F17" s="23" t="s">
        <v>128</v>
      </c>
      <c r="G17" s="26">
        <v>88.72174</v>
      </c>
      <c r="H17" s="26">
        <v>0</v>
      </c>
      <c r="I17" s="26">
        <v>88.72174</v>
      </c>
      <c r="J17" s="26">
        <v>85.3125</v>
      </c>
      <c r="K17" s="26">
        <v>0</v>
      </c>
      <c r="L17" s="26">
        <v>85.3125</v>
      </c>
      <c r="M17" s="26">
        <v>69.2</v>
      </c>
      <c r="N17" s="26">
        <v>0</v>
      </c>
      <c r="O17" s="26">
        <v>69.2</v>
      </c>
      <c r="P17" s="26">
        <f t="shared" si="0"/>
        <v>84.212636</v>
      </c>
      <c r="Q17" s="131">
        <f t="shared" si="3"/>
        <v>13</v>
      </c>
      <c r="R17" s="23">
        <v>6</v>
      </c>
      <c r="S17" s="30" t="s">
        <v>33</v>
      </c>
      <c r="T17" s="23">
        <v>71</v>
      </c>
      <c r="U17" s="28" t="s">
        <v>49</v>
      </c>
      <c r="V17" s="28"/>
      <c r="W17" s="28"/>
      <c r="X17" s="103"/>
    </row>
    <row r="18" ht="18" customHeight="1" spans="1:24">
      <c r="A18" s="23" t="s">
        <v>29</v>
      </c>
      <c r="B18" s="23" t="s">
        <v>112</v>
      </c>
      <c r="C18" s="23">
        <v>2023</v>
      </c>
      <c r="D18" s="23" t="s">
        <v>115</v>
      </c>
      <c r="E18" s="23">
        <v>2333110167</v>
      </c>
      <c r="F18" s="23" t="s">
        <v>129</v>
      </c>
      <c r="G18" s="26">
        <v>88</v>
      </c>
      <c r="H18" s="26">
        <v>3.75</v>
      </c>
      <c r="I18" s="26">
        <f t="shared" si="5"/>
        <v>91.75</v>
      </c>
      <c r="J18" s="26">
        <v>82.4473684210526</v>
      </c>
      <c r="K18" s="26">
        <v>1</v>
      </c>
      <c r="L18" s="26">
        <v>83.4473684210526</v>
      </c>
      <c r="M18" s="26">
        <v>76.8</v>
      </c>
      <c r="N18" s="26">
        <v>0</v>
      </c>
      <c r="O18" s="26">
        <v>76.8</v>
      </c>
      <c r="P18" s="26">
        <f t="shared" si="0"/>
        <v>84.0280263157895</v>
      </c>
      <c r="Q18" s="131">
        <f t="shared" si="3"/>
        <v>14</v>
      </c>
      <c r="R18" s="23">
        <v>15</v>
      </c>
      <c r="S18" s="30" t="s">
        <v>33</v>
      </c>
      <c r="T18" s="23">
        <v>71</v>
      </c>
      <c r="U18" s="28" t="s">
        <v>49</v>
      </c>
      <c r="V18" s="28"/>
      <c r="W18" s="28"/>
      <c r="X18" s="103"/>
    </row>
    <row r="19" ht="18" customHeight="1" spans="1:24">
      <c r="A19" s="23" t="s">
        <v>29</v>
      </c>
      <c r="B19" s="23" t="s">
        <v>112</v>
      </c>
      <c r="C19" s="23">
        <v>2023</v>
      </c>
      <c r="D19" s="23" t="s">
        <v>113</v>
      </c>
      <c r="E19" s="23">
        <v>2333110129</v>
      </c>
      <c r="F19" s="23" t="s">
        <v>130</v>
      </c>
      <c r="G19" s="26">
        <v>88.98</v>
      </c>
      <c r="H19" s="26">
        <v>1</v>
      </c>
      <c r="I19" s="26">
        <v>89.98</v>
      </c>
      <c r="J19" s="26">
        <v>82.5789473684211</v>
      </c>
      <c r="K19" s="26">
        <v>2</v>
      </c>
      <c r="L19" s="26">
        <v>84.5789473684211</v>
      </c>
      <c r="M19" s="26">
        <v>66.8</v>
      </c>
      <c r="N19" s="26">
        <v>0</v>
      </c>
      <c r="O19" s="26">
        <v>66.8</v>
      </c>
      <c r="P19" s="26">
        <f t="shared" si="0"/>
        <v>83.6112105263158</v>
      </c>
      <c r="Q19" s="131">
        <f t="shared" si="3"/>
        <v>15</v>
      </c>
      <c r="R19" s="23">
        <v>14</v>
      </c>
      <c r="S19" s="30" t="s">
        <v>33</v>
      </c>
      <c r="T19" s="23">
        <v>71</v>
      </c>
      <c r="U19" s="28" t="s">
        <v>49</v>
      </c>
      <c r="V19" s="28"/>
      <c r="W19" s="28"/>
      <c r="X19" s="103"/>
    </row>
    <row r="20" ht="18" customHeight="1" spans="1:24">
      <c r="A20" s="23" t="s">
        <v>29</v>
      </c>
      <c r="B20" s="23" t="s">
        <v>112</v>
      </c>
      <c r="C20" s="23">
        <v>2023</v>
      </c>
      <c r="D20" s="23" t="s">
        <v>115</v>
      </c>
      <c r="E20" s="23">
        <v>2333110165</v>
      </c>
      <c r="F20" s="23" t="s">
        <v>131</v>
      </c>
      <c r="G20" s="26">
        <v>88.0782608695652</v>
      </c>
      <c r="H20" s="26">
        <v>0</v>
      </c>
      <c r="I20" s="26">
        <f t="shared" ref="I20:I24" si="6">G20+H20</f>
        <v>88.0782608695652</v>
      </c>
      <c r="J20" s="26">
        <v>81.8684210526316</v>
      </c>
      <c r="K20" s="26">
        <v>0</v>
      </c>
      <c r="L20" s="26">
        <v>81.8684210526316</v>
      </c>
      <c r="M20" s="26">
        <v>80.2</v>
      </c>
      <c r="N20" s="26">
        <v>0</v>
      </c>
      <c r="O20" s="26">
        <v>80.2</v>
      </c>
      <c r="P20" s="26">
        <f t="shared" si="0"/>
        <v>82.6330549199085</v>
      </c>
      <c r="Q20" s="131">
        <f t="shared" si="3"/>
        <v>16</v>
      </c>
      <c r="R20" s="23">
        <v>16</v>
      </c>
      <c r="S20" s="30" t="s">
        <v>33</v>
      </c>
      <c r="T20" s="23">
        <v>71</v>
      </c>
      <c r="U20" s="28" t="s">
        <v>49</v>
      </c>
      <c r="V20" s="28"/>
      <c r="W20" s="28"/>
      <c r="X20" s="103"/>
    </row>
    <row r="21" ht="18" customHeight="1" spans="1:24">
      <c r="A21" s="23" t="s">
        <v>29</v>
      </c>
      <c r="B21" s="23" t="s">
        <v>112</v>
      </c>
      <c r="C21" s="23">
        <v>2023</v>
      </c>
      <c r="D21" s="23" t="s">
        <v>113</v>
      </c>
      <c r="E21" s="23">
        <v>2333110131</v>
      </c>
      <c r="F21" s="23" t="s">
        <v>132</v>
      </c>
      <c r="G21" s="26">
        <v>89</v>
      </c>
      <c r="H21" s="26">
        <v>5</v>
      </c>
      <c r="I21" s="26">
        <v>94</v>
      </c>
      <c r="J21" s="26">
        <v>78.4</v>
      </c>
      <c r="K21" s="26">
        <v>2</v>
      </c>
      <c r="L21" s="26">
        <v>80.4</v>
      </c>
      <c r="M21" s="26">
        <v>77.05</v>
      </c>
      <c r="N21" s="26">
        <v>0</v>
      </c>
      <c r="O21" s="26">
        <v>77.05</v>
      </c>
      <c r="P21" s="26">
        <f t="shared" si="0"/>
        <v>82.105</v>
      </c>
      <c r="Q21" s="131">
        <f t="shared" si="3"/>
        <v>17</v>
      </c>
      <c r="R21" s="23">
        <v>28</v>
      </c>
      <c r="S21" s="30" t="s">
        <v>33</v>
      </c>
      <c r="T21" s="23">
        <v>71</v>
      </c>
      <c r="U21" s="28" t="s">
        <v>49</v>
      </c>
      <c r="V21" s="28"/>
      <c r="W21" s="28"/>
      <c r="X21" s="103"/>
    </row>
    <row r="22" ht="18" customHeight="1" spans="1:24">
      <c r="A22" s="23" t="s">
        <v>29</v>
      </c>
      <c r="B22" s="23" t="s">
        <v>112</v>
      </c>
      <c r="C22" s="23">
        <v>2023</v>
      </c>
      <c r="D22" s="23" t="s">
        <v>115</v>
      </c>
      <c r="E22" s="23">
        <v>2333110166</v>
      </c>
      <c r="F22" s="23" t="s">
        <v>133</v>
      </c>
      <c r="G22" s="26">
        <v>88.0695652173913</v>
      </c>
      <c r="H22" s="26">
        <v>0</v>
      </c>
      <c r="I22" s="26">
        <f t="shared" si="6"/>
        <v>88.0695652173913</v>
      </c>
      <c r="J22" s="26">
        <v>80.8266666666667</v>
      </c>
      <c r="K22" s="26">
        <v>0</v>
      </c>
      <c r="L22" s="26">
        <v>80.8266666666667</v>
      </c>
      <c r="M22" s="26">
        <v>78.4</v>
      </c>
      <c r="N22" s="26">
        <v>0</v>
      </c>
      <c r="O22" s="26">
        <v>78.4</v>
      </c>
      <c r="P22" s="26">
        <f t="shared" si="0"/>
        <v>81.6704347826087</v>
      </c>
      <c r="Q22" s="131">
        <f t="shared" si="3"/>
        <v>18</v>
      </c>
      <c r="R22" s="23">
        <v>19</v>
      </c>
      <c r="S22" s="30" t="s">
        <v>33</v>
      </c>
      <c r="T22" s="23">
        <v>71</v>
      </c>
      <c r="U22" s="28" t="s">
        <v>49</v>
      </c>
      <c r="V22" s="28"/>
      <c r="W22" s="28"/>
      <c r="X22" s="103"/>
    </row>
    <row r="23" ht="18" customHeight="1" spans="1:24">
      <c r="A23" s="23" t="s">
        <v>29</v>
      </c>
      <c r="B23" s="23" t="s">
        <v>112</v>
      </c>
      <c r="C23" s="23">
        <v>2023</v>
      </c>
      <c r="D23" s="23" t="s">
        <v>117</v>
      </c>
      <c r="E23" s="23">
        <v>2333110146</v>
      </c>
      <c r="F23" s="23" t="s">
        <v>134</v>
      </c>
      <c r="G23" s="26">
        <v>88.984</v>
      </c>
      <c r="H23" s="26">
        <v>0</v>
      </c>
      <c r="I23" s="26">
        <v>88.984</v>
      </c>
      <c r="J23" s="26">
        <v>80.71875</v>
      </c>
      <c r="K23" s="26">
        <v>0.7</v>
      </c>
      <c r="L23" s="26">
        <v>81.41875</v>
      </c>
      <c r="M23" s="26">
        <v>72.2</v>
      </c>
      <c r="N23" s="26">
        <v>0</v>
      </c>
      <c r="O23" s="26">
        <v>72.2</v>
      </c>
      <c r="P23" s="26">
        <f t="shared" si="0"/>
        <v>81.6316625</v>
      </c>
      <c r="Q23" s="131">
        <f t="shared" si="3"/>
        <v>19</v>
      </c>
      <c r="R23" s="23">
        <v>20</v>
      </c>
      <c r="S23" s="30" t="s">
        <v>33</v>
      </c>
      <c r="T23" s="23">
        <v>71</v>
      </c>
      <c r="U23" s="28" t="s">
        <v>49</v>
      </c>
      <c r="V23" s="28"/>
      <c r="W23" s="28"/>
      <c r="X23" s="103"/>
    </row>
    <row r="24" ht="18" customHeight="1" spans="1:24">
      <c r="A24" s="23" t="s">
        <v>29</v>
      </c>
      <c r="B24" s="23" t="s">
        <v>112</v>
      </c>
      <c r="C24" s="23">
        <v>2023</v>
      </c>
      <c r="D24" s="23" t="s">
        <v>115</v>
      </c>
      <c r="E24" s="23">
        <v>2333110174</v>
      </c>
      <c r="F24" s="23" t="s">
        <v>135</v>
      </c>
      <c r="G24" s="26">
        <v>88.24</v>
      </c>
      <c r="H24" s="26">
        <v>0.5</v>
      </c>
      <c r="I24" s="26">
        <f t="shared" si="6"/>
        <v>88.74</v>
      </c>
      <c r="J24" s="26">
        <v>81.0666666666667</v>
      </c>
      <c r="K24" s="26">
        <v>0.125</v>
      </c>
      <c r="L24" s="26">
        <v>81.1916666666667</v>
      </c>
      <c r="M24" s="26">
        <v>71.2</v>
      </c>
      <c r="N24" s="26">
        <v>0</v>
      </c>
      <c r="O24" s="26">
        <v>71.2</v>
      </c>
      <c r="P24" s="26">
        <f t="shared" si="0"/>
        <v>81.32475</v>
      </c>
      <c r="Q24" s="131">
        <f t="shared" si="3"/>
        <v>20</v>
      </c>
      <c r="R24" s="23">
        <v>18</v>
      </c>
      <c r="S24" s="30" t="s">
        <v>33</v>
      </c>
      <c r="T24" s="23">
        <v>71</v>
      </c>
      <c r="U24" s="28" t="s">
        <v>49</v>
      </c>
      <c r="V24" s="28"/>
      <c r="W24" s="28"/>
      <c r="X24" s="103"/>
    </row>
    <row r="25" ht="18" customHeight="1" spans="1:24">
      <c r="A25" s="23" t="s">
        <v>29</v>
      </c>
      <c r="B25" s="23" t="s">
        <v>112</v>
      </c>
      <c r="C25" s="23">
        <v>2023</v>
      </c>
      <c r="D25" s="23" t="s">
        <v>113</v>
      </c>
      <c r="E25" s="23">
        <v>2333110114</v>
      </c>
      <c r="F25" s="23" t="s">
        <v>136</v>
      </c>
      <c r="G25" s="26">
        <v>88.96</v>
      </c>
      <c r="H25" s="26">
        <v>0</v>
      </c>
      <c r="I25" s="26">
        <v>88.96</v>
      </c>
      <c r="J25" s="26">
        <v>78.6666666666667</v>
      </c>
      <c r="K25" s="26">
        <v>0.2</v>
      </c>
      <c r="L25" s="26">
        <v>78.8666666666667</v>
      </c>
      <c r="M25" s="26">
        <v>84.9</v>
      </c>
      <c r="N25" s="26">
        <v>0</v>
      </c>
      <c r="O25" s="26">
        <v>84.9</v>
      </c>
      <c r="P25" s="26">
        <f t="shared" si="0"/>
        <v>80.984</v>
      </c>
      <c r="Q25" s="131">
        <f t="shared" si="3"/>
        <v>21</v>
      </c>
      <c r="R25" s="23">
        <v>25</v>
      </c>
      <c r="S25" s="30" t="s">
        <v>33</v>
      </c>
      <c r="T25" s="23">
        <v>71</v>
      </c>
      <c r="U25" s="28" t="s">
        <v>49</v>
      </c>
      <c r="V25" s="28"/>
      <c r="W25" s="28"/>
      <c r="X25" s="103"/>
    </row>
    <row r="26" ht="18" customHeight="1" spans="1:24">
      <c r="A26" s="23" t="s">
        <v>29</v>
      </c>
      <c r="B26" s="23" t="s">
        <v>112</v>
      </c>
      <c r="C26" s="23">
        <v>2023</v>
      </c>
      <c r="D26" s="23" t="s">
        <v>115</v>
      </c>
      <c r="E26" s="23">
        <v>2333110175</v>
      </c>
      <c r="F26" s="23" t="s">
        <v>137</v>
      </c>
      <c r="G26" s="26">
        <v>88.232</v>
      </c>
      <c r="H26" s="26">
        <v>0.5</v>
      </c>
      <c r="I26" s="26">
        <f t="shared" ref="I26:I29" si="7">G26+H26</f>
        <v>88.732</v>
      </c>
      <c r="J26" s="26">
        <v>81.6315789473684</v>
      </c>
      <c r="K26" s="26">
        <v>0.6</v>
      </c>
      <c r="L26" s="26">
        <v>82.2315789473684</v>
      </c>
      <c r="M26" s="26">
        <v>57.6</v>
      </c>
      <c r="N26" s="26">
        <v>0</v>
      </c>
      <c r="O26" s="26">
        <v>57.6</v>
      </c>
      <c r="P26" s="26">
        <f t="shared" si="0"/>
        <v>80.7434842105263</v>
      </c>
      <c r="Q26" s="131">
        <f t="shared" si="3"/>
        <v>22</v>
      </c>
      <c r="R26" s="23">
        <v>17</v>
      </c>
      <c r="S26" s="132" t="s">
        <v>54</v>
      </c>
      <c r="T26" s="23">
        <v>71</v>
      </c>
      <c r="U26" s="28" t="s">
        <v>71</v>
      </c>
      <c r="V26" s="28"/>
      <c r="W26" s="28"/>
      <c r="X26" s="103"/>
    </row>
    <row r="27" ht="18" customHeight="1" spans="1:24">
      <c r="A27" s="23" t="s">
        <v>29</v>
      </c>
      <c r="B27" s="23" t="s">
        <v>112</v>
      </c>
      <c r="C27" s="23">
        <v>2023</v>
      </c>
      <c r="D27" s="23" t="s">
        <v>115</v>
      </c>
      <c r="E27" s="23">
        <v>2333110186</v>
      </c>
      <c r="F27" s="23" t="s">
        <v>138</v>
      </c>
      <c r="G27" s="26">
        <v>88.24</v>
      </c>
      <c r="H27" s="26">
        <v>0.5</v>
      </c>
      <c r="I27" s="26">
        <f t="shared" si="7"/>
        <v>88.74</v>
      </c>
      <c r="J27" s="26">
        <v>80.32</v>
      </c>
      <c r="K27" s="26">
        <v>0.125</v>
      </c>
      <c r="L27" s="26">
        <v>80.445</v>
      </c>
      <c r="M27" s="26">
        <v>67.3</v>
      </c>
      <c r="N27" s="26">
        <v>0</v>
      </c>
      <c r="O27" s="26">
        <v>67.3</v>
      </c>
      <c r="P27" s="26">
        <f t="shared" si="0"/>
        <v>80.37475</v>
      </c>
      <c r="Q27" s="131">
        <f t="shared" si="3"/>
        <v>23</v>
      </c>
      <c r="R27" s="23">
        <v>21</v>
      </c>
      <c r="S27" s="30" t="s">
        <v>33</v>
      </c>
      <c r="T27" s="23">
        <v>71</v>
      </c>
      <c r="U27" s="28" t="s">
        <v>49</v>
      </c>
      <c r="V27" s="28"/>
      <c r="W27" s="28"/>
      <c r="X27" s="103"/>
    </row>
    <row r="28" ht="18" customHeight="1" spans="1:24">
      <c r="A28" s="23" t="s">
        <v>29</v>
      </c>
      <c r="B28" s="23" t="s">
        <v>112</v>
      </c>
      <c r="C28" s="23">
        <v>2023</v>
      </c>
      <c r="D28" s="23" t="s">
        <v>113</v>
      </c>
      <c r="E28" s="23">
        <v>2333110127</v>
      </c>
      <c r="F28" s="23" t="s">
        <v>139</v>
      </c>
      <c r="G28" s="26">
        <v>88.96</v>
      </c>
      <c r="H28" s="26">
        <v>1</v>
      </c>
      <c r="I28" s="26">
        <v>89.96</v>
      </c>
      <c r="J28" s="26">
        <v>77.7105263157895</v>
      </c>
      <c r="K28" s="26">
        <v>0</v>
      </c>
      <c r="L28" s="26">
        <v>77.7105263157895</v>
      </c>
      <c r="M28" s="26">
        <v>85.3</v>
      </c>
      <c r="N28" s="26">
        <v>0</v>
      </c>
      <c r="O28" s="26">
        <v>85.3</v>
      </c>
      <c r="P28" s="26">
        <f t="shared" si="0"/>
        <v>80.3068947368421</v>
      </c>
      <c r="Q28" s="131">
        <f t="shared" si="3"/>
        <v>24</v>
      </c>
      <c r="R28" s="23">
        <v>34</v>
      </c>
      <c r="S28" s="132" t="s">
        <v>54</v>
      </c>
      <c r="T28" s="23">
        <v>71</v>
      </c>
      <c r="U28" s="28" t="s">
        <v>55</v>
      </c>
      <c r="V28" s="28"/>
      <c r="W28" s="28"/>
      <c r="X28" s="103"/>
    </row>
    <row r="29" ht="18" customHeight="1" spans="1:24">
      <c r="A29" s="23" t="s">
        <v>29</v>
      </c>
      <c r="B29" s="23" t="s">
        <v>112</v>
      </c>
      <c r="C29" s="23">
        <v>2023</v>
      </c>
      <c r="D29" s="23" t="s">
        <v>115</v>
      </c>
      <c r="E29" s="23">
        <v>2333110181</v>
      </c>
      <c r="F29" s="23" t="s">
        <v>140</v>
      </c>
      <c r="G29" s="26">
        <v>88.24</v>
      </c>
      <c r="H29" s="26">
        <v>0</v>
      </c>
      <c r="I29" s="26">
        <f t="shared" si="7"/>
        <v>88.24</v>
      </c>
      <c r="J29" s="26">
        <v>80.2133333333334</v>
      </c>
      <c r="K29" s="26">
        <v>0</v>
      </c>
      <c r="L29" s="26">
        <v>80.2133333333334</v>
      </c>
      <c r="M29" s="26">
        <v>65.8</v>
      </c>
      <c r="N29" s="26">
        <v>0</v>
      </c>
      <c r="O29" s="26">
        <v>65.8</v>
      </c>
      <c r="P29" s="26">
        <f t="shared" si="0"/>
        <v>79.976</v>
      </c>
      <c r="Q29" s="131">
        <f t="shared" si="3"/>
        <v>25</v>
      </c>
      <c r="R29" s="23">
        <v>22</v>
      </c>
      <c r="S29" s="30" t="s">
        <v>33</v>
      </c>
      <c r="T29" s="23">
        <v>71</v>
      </c>
      <c r="U29" s="28" t="s">
        <v>49</v>
      </c>
      <c r="V29" s="28"/>
      <c r="W29" s="28"/>
      <c r="X29" s="103"/>
    </row>
    <row r="30" ht="18" customHeight="1" spans="1:24">
      <c r="A30" s="23" t="s">
        <v>29</v>
      </c>
      <c r="B30" s="23" t="s">
        <v>112</v>
      </c>
      <c r="C30" s="23">
        <v>2023</v>
      </c>
      <c r="D30" s="23" t="s">
        <v>117</v>
      </c>
      <c r="E30" s="23">
        <v>2333110151</v>
      </c>
      <c r="F30" s="23" t="s">
        <v>141</v>
      </c>
      <c r="G30" s="26">
        <v>88.984</v>
      </c>
      <c r="H30" s="26">
        <v>2</v>
      </c>
      <c r="I30" s="26">
        <v>90.984</v>
      </c>
      <c r="J30" s="26">
        <v>78.625</v>
      </c>
      <c r="K30" s="26">
        <v>1.7</v>
      </c>
      <c r="L30" s="26">
        <v>80.325</v>
      </c>
      <c r="M30" s="26">
        <v>59.9</v>
      </c>
      <c r="N30" s="26">
        <v>0</v>
      </c>
      <c r="O30" s="26">
        <v>59.9</v>
      </c>
      <c r="P30" s="26">
        <f t="shared" si="0"/>
        <v>79.88135</v>
      </c>
      <c r="Q30" s="131">
        <f t="shared" si="3"/>
        <v>26</v>
      </c>
      <c r="R30" s="23">
        <v>26</v>
      </c>
      <c r="S30" s="132" t="s">
        <v>54</v>
      </c>
      <c r="T30" s="23">
        <v>71</v>
      </c>
      <c r="U30" s="28" t="s">
        <v>71</v>
      </c>
      <c r="V30" s="28"/>
      <c r="W30" s="28"/>
      <c r="X30" s="103"/>
    </row>
    <row r="31" ht="18" customHeight="1" spans="1:24">
      <c r="A31" s="23" t="s">
        <v>29</v>
      </c>
      <c r="B31" s="23" t="s">
        <v>112</v>
      </c>
      <c r="C31" s="23">
        <v>2023</v>
      </c>
      <c r="D31" s="23" t="s">
        <v>117</v>
      </c>
      <c r="E31" s="23">
        <v>2333110139</v>
      </c>
      <c r="F31" s="23" t="s">
        <v>142</v>
      </c>
      <c r="G31" s="26">
        <v>89</v>
      </c>
      <c r="H31" s="26">
        <v>0</v>
      </c>
      <c r="I31" s="26">
        <v>89</v>
      </c>
      <c r="J31" s="26">
        <v>78.15625</v>
      </c>
      <c r="K31" s="26">
        <v>0</v>
      </c>
      <c r="L31" s="26">
        <v>78.15625</v>
      </c>
      <c r="M31" s="26">
        <v>78.65</v>
      </c>
      <c r="N31" s="26">
        <v>0</v>
      </c>
      <c r="O31" s="26">
        <v>78.65</v>
      </c>
      <c r="P31" s="26">
        <f t="shared" si="0"/>
        <v>79.8321875</v>
      </c>
      <c r="Q31" s="131">
        <f t="shared" si="3"/>
        <v>27</v>
      </c>
      <c r="R31" s="23">
        <v>29</v>
      </c>
      <c r="S31" s="30" t="s">
        <v>33</v>
      </c>
      <c r="T31" s="23">
        <v>71</v>
      </c>
      <c r="U31" s="28" t="s">
        <v>49</v>
      </c>
      <c r="V31" s="28"/>
      <c r="W31" s="28"/>
      <c r="X31" s="103"/>
    </row>
    <row r="32" ht="18" customHeight="1" spans="1:24">
      <c r="A32" s="23" t="s">
        <v>29</v>
      </c>
      <c r="B32" s="23" t="s">
        <v>112</v>
      </c>
      <c r="C32" s="23">
        <v>2023</v>
      </c>
      <c r="D32" s="23" t="s">
        <v>113</v>
      </c>
      <c r="E32" s="23">
        <v>2333110130</v>
      </c>
      <c r="F32" s="23" t="s">
        <v>143</v>
      </c>
      <c r="G32" s="26">
        <v>88.98</v>
      </c>
      <c r="H32" s="26">
        <v>2</v>
      </c>
      <c r="I32" s="26">
        <v>90.98</v>
      </c>
      <c r="J32" s="26">
        <v>77.9473684210526</v>
      </c>
      <c r="K32" s="26">
        <v>0</v>
      </c>
      <c r="L32" s="26">
        <v>77.9473684210526</v>
      </c>
      <c r="M32" s="26">
        <v>69.9</v>
      </c>
      <c r="N32" s="26">
        <v>0</v>
      </c>
      <c r="O32" s="26">
        <v>69.9</v>
      </c>
      <c r="P32" s="26">
        <f t="shared" si="0"/>
        <v>79.0975263157895</v>
      </c>
      <c r="Q32" s="131">
        <f t="shared" si="3"/>
        <v>28</v>
      </c>
      <c r="R32" s="23">
        <v>30</v>
      </c>
      <c r="S32" s="30" t="s">
        <v>33</v>
      </c>
      <c r="T32" s="23">
        <v>71</v>
      </c>
      <c r="U32" s="28" t="s">
        <v>49</v>
      </c>
      <c r="V32" s="28"/>
      <c r="W32" s="28"/>
      <c r="X32" s="103"/>
    </row>
    <row r="33" ht="18" customHeight="1" spans="1:24">
      <c r="A33" s="23" t="s">
        <v>29</v>
      </c>
      <c r="B33" s="23" t="s">
        <v>112</v>
      </c>
      <c r="C33" s="23">
        <v>2023</v>
      </c>
      <c r="D33" s="23" t="s">
        <v>113</v>
      </c>
      <c r="E33" s="23">
        <v>2333110117</v>
      </c>
      <c r="F33" s="23" t="s">
        <v>144</v>
      </c>
      <c r="G33" s="26">
        <v>88.96</v>
      </c>
      <c r="H33" s="26">
        <v>1</v>
      </c>
      <c r="I33" s="26">
        <v>89.96</v>
      </c>
      <c r="J33" s="26">
        <v>78.72</v>
      </c>
      <c r="K33" s="26">
        <v>0</v>
      </c>
      <c r="L33" s="26">
        <v>78.72</v>
      </c>
      <c r="M33" s="26">
        <v>65.15</v>
      </c>
      <c r="N33" s="26">
        <v>0</v>
      </c>
      <c r="O33" s="26">
        <v>65.15</v>
      </c>
      <c r="P33" s="26">
        <f t="shared" si="0"/>
        <v>79.049</v>
      </c>
      <c r="Q33" s="131">
        <f t="shared" si="3"/>
        <v>29</v>
      </c>
      <c r="R33" s="23">
        <v>24</v>
      </c>
      <c r="S33" s="132" t="s">
        <v>54</v>
      </c>
      <c r="T33" s="23">
        <v>71</v>
      </c>
      <c r="U33" s="28" t="s">
        <v>55</v>
      </c>
      <c r="V33" s="28"/>
      <c r="W33" s="28"/>
      <c r="X33" s="103"/>
    </row>
    <row r="34" ht="18" customHeight="1" spans="1:24">
      <c r="A34" s="23" t="s">
        <v>29</v>
      </c>
      <c r="B34" s="23" t="s">
        <v>112</v>
      </c>
      <c r="C34" s="23">
        <v>2023</v>
      </c>
      <c r="D34" s="23" t="s">
        <v>113</v>
      </c>
      <c r="E34" s="23">
        <v>2333110118</v>
      </c>
      <c r="F34" s="23" t="s">
        <v>145</v>
      </c>
      <c r="G34" s="26">
        <v>88.96</v>
      </c>
      <c r="H34" s="26">
        <v>1</v>
      </c>
      <c r="I34" s="26">
        <v>89.96</v>
      </c>
      <c r="J34" s="26">
        <v>77.8133333333333</v>
      </c>
      <c r="K34" s="26">
        <v>0</v>
      </c>
      <c r="L34" s="26">
        <v>77.8133333333333</v>
      </c>
      <c r="M34" s="26">
        <v>69.1</v>
      </c>
      <c r="N34" s="26">
        <v>0</v>
      </c>
      <c r="O34" s="26">
        <v>69.1</v>
      </c>
      <c r="P34" s="26">
        <f t="shared" si="0"/>
        <v>78.764</v>
      </c>
      <c r="Q34" s="131">
        <f t="shared" si="3"/>
        <v>30</v>
      </c>
      <c r="R34" s="23">
        <v>33</v>
      </c>
      <c r="S34" s="30" t="s">
        <v>33</v>
      </c>
      <c r="T34" s="23">
        <v>71</v>
      </c>
      <c r="U34" s="28" t="s">
        <v>49</v>
      </c>
      <c r="V34" s="28"/>
      <c r="W34" s="28"/>
      <c r="X34" s="103"/>
    </row>
    <row r="35" ht="18" customHeight="1" spans="1:24">
      <c r="A35" s="23" t="s">
        <v>29</v>
      </c>
      <c r="B35" s="23" t="s">
        <v>112</v>
      </c>
      <c r="C35" s="23">
        <v>2023</v>
      </c>
      <c r="D35" s="23" t="s">
        <v>113</v>
      </c>
      <c r="E35" s="23">
        <v>2333110121</v>
      </c>
      <c r="F35" s="23" t="s">
        <v>146</v>
      </c>
      <c r="G35" s="26">
        <v>89</v>
      </c>
      <c r="H35" s="26">
        <v>0</v>
      </c>
      <c r="I35" s="26">
        <v>89</v>
      </c>
      <c r="J35" s="26">
        <v>76.4210526315789</v>
      </c>
      <c r="K35" s="26">
        <v>0</v>
      </c>
      <c r="L35" s="26">
        <v>76.4210526315789</v>
      </c>
      <c r="M35" s="26">
        <v>80.4</v>
      </c>
      <c r="N35" s="26">
        <v>0</v>
      </c>
      <c r="O35" s="26">
        <v>80.4</v>
      </c>
      <c r="P35" s="26">
        <f t="shared" si="0"/>
        <v>78.7057894736842</v>
      </c>
      <c r="Q35" s="131">
        <f t="shared" si="3"/>
        <v>31</v>
      </c>
      <c r="R35" s="23">
        <v>38</v>
      </c>
      <c r="S35" s="30" t="s">
        <v>33</v>
      </c>
      <c r="T35" s="23">
        <v>71</v>
      </c>
      <c r="U35" s="28" t="s">
        <v>49</v>
      </c>
      <c r="V35" s="28"/>
      <c r="W35" s="28"/>
      <c r="X35" s="103"/>
    </row>
    <row r="36" ht="18" customHeight="1" spans="1:24">
      <c r="A36" s="23" t="s">
        <v>29</v>
      </c>
      <c r="B36" s="23" t="s">
        <v>112</v>
      </c>
      <c r="C36" s="23">
        <v>2023</v>
      </c>
      <c r="D36" s="23" t="s">
        <v>113</v>
      </c>
      <c r="E36" s="23">
        <v>2333110119</v>
      </c>
      <c r="F36" s="23" t="s">
        <v>147</v>
      </c>
      <c r="G36" s="26">
        <v>88.98</v>
      </c>
      <c r="H36" s="26">
        <v>0</v>
      </c>
      <c r="I36" s="26">
        <v>88.98</v>
      </c>
      <c r="J36" s="26">
        <v>79.5466666666667</v>
      </c>
      <c r="K36" s="26">
        <v>0</v>
      </c>
      <c r="L36" s="26">
        <v>79.5466666666667</v>
      </c>
      <c r="M36" s="26">
        <v>51.1</v>
      </c>
      <c r="N36" s="26">
        <v>0</v>
      </c>
      <c r="O36" s="26">
        <v>51.1</v>
      </c>
      <c r="P36" s="26">
        <f t="shared" si="0"/>
        <v>78.117</v>
      </c>
      <c r="Q36" s="131">
        <f t="shared" si="3"/>
        <v>32</v>
      </c>
      <c r="R36" s="23">
        <v>23</v>
      </c>
      <c r="S36" s="132" t="s">
        <v>54</v>
      </c>
      <c r="T36" s="23">
        <v>71</v>
      </c>
      <c r="U36" s="28" t="s">
        <v>71</v>
      </c>
      <c r="V36" s="28"/>
      <c r="W36" s="28"/>
      <c r="X36" s="103"/>
    </row>
    <row r="37" ht="18" customHeight="1" spans="1:24">
      <c r="A37" s="23" t="s">
        <v>29</v>
      </c>
      <c r="B37" s="23" t="s">
        <v>112</v>
      </c>
      <c r="C37" s="23">
        <v>2023</v>
      </c>
      <c r="D37" s="23" t="s">
        <v>113</v>
      </c>
      <c r="E37" s="23">
        <v>2333110125</v>
      </c>
      <c r="F37" s="23" t="s">
        <v>148</v>
      </c>
      <c r="G37" s="26">
        <v>88.98</v>
      </c>
      <c r="H37" s="26">
        <v>0</v>
      </c>
      <c r="I37" s="26">
        <v>88.98</v>
      </c>
      <c r="J37" s="26">
        <v>74.8947368421053</v>
      </c>
      <c r="K37" s="26">
        <v>0</v>
      </c>
      <c r="L37" s="26">
        <v>74.8947368421053</v>
      </c>
      <c r="M37" s="26">
        <v>85.7</v>
      </c>
      <c r="N37" s="26">
        <v>0</v>
      </c>
      <c r="O37" s="26">
        <v>85.7</v>
      </c>
      <c r="P37" s="26">
        <f t="shared" si="0"/>
        <v>78.088052631579</v>
      </c>
      <c r="Q37" s="131">
        <f t="shared" si="3"/>
        <v>33</v>
      </c>
      <c r="R37" s="23">
        <v>43</v>
      </c>
      <c r="S37" s="30" t="s">
        <v>33</v>
      </c>
      <c r="T37" s="23">
        <v>71</v>
      </c>
      <c r="U37" s="28" t="s">
        <v>49</v>
      </c>
      <c r="V37" s="28"/>
      <c r="W37" s="28"/>
      <c r="X37" s="103"/>
    </row>
    <row r="38" ht="18" customHeight="1" spans="1:24">
      <c r="A38" s="23" t="s">
        <v>29</v>
      </c>
      <c r="B38" s="23" t="s">
        <v>112</v>
      </c>
      <c r="C38" s="23">
        <v>2023</v>
      </c>
      <c r="D38" s="23" t="s">
        <v>115</v>
      </c>
      <c r="E38" s="23">
        <v>2333110188</v>
      </c>
      <c r="F38" s="23" t="s">
        <v>149</v>
      </c>
      <c r="G38" s="26">
        <v>88.24</v>
      </c>
      <c r="H38" s="26">
        <v>0</v>
      </c>
      <c r="I38" s="26">
        <f>G38+H38</f>
        <v>88.24</v>
      </c>
      <c r="J38" s="26">
        <v>77.425</v>
      </c>
      <c r="K38" s="26">
        <v>0</v>
      </c>
      <c r="L38" s="26">
        <v>77.425</v>
      </c>
      <c r="M38" s="26">
        <v>65.9</v>
      </c>
      <c r="N38" s="26">
        <v>0</v>
      </c>
      <c r="O38" s="26">
        <v>65.9</v>
      </c>
      <c r="P38" s="26">
        <f t="shared" si="0"/>
        <v>77.89475</v>
      </c>
      <c r="Q38" s="131">
        <f t="shared" si="3"/>
        <v>34</v>
      </c>
      <c r="R38" s="23">
        <v>35</v>
      </c>
      <c r="S38" s="30" t="s">
        <v>33</v>
      </c>
      <c r="T38" s="23">
        <v>71</v>
      </c>
      <c r="U38" s="28"/>
      <c r="V38" s="28"/>
      <c r="W38" s="28"/>
      <c r="X38" s="103"/>
    </row>
    <row r="39" ht="18" customHeight="1" spans="1:24">
      <c r="A39" s="23" t="s">
        <v>29</v>
      </c>
      <c r="B39" s="23" t="s">
        <v>112</v>
      </c>
      <c r="C39" s="23">
        <v>2023</v>
      </c>
      <c r="D39" s="23" t="s">
        <v>117</v>
      </c>
      <c r="E39" s="23">
        <v>2333110138</v>
      </c>
      <c r="F39" s="23" t="s">
        <v>150</v>
      </c>
      <c r="G39" s="26">
        <v>88.992</v>
      </c>
      <c r="H39" s="26">
        <v>0</v>
      </c>
      <c r="I39" s="26">
        <v>88.992</v>
      </c>
      <c r="J39" s="26">
        <v>77.9375</v>
      </c>
      <c r="K39" s="26">
        <v>0</v>
      </c>
      <c r="L39" s="26">
        <v>77.9375</v>
      </c>
      <c r="M39" s="26">
        <v>60.3</v>
      </c>
      <c r="N39" s="26">
        <v>0</v>
      </c>
      <c r="O39" s="26">
        <v>60.3</v>
      </c>
      <c r="P39" s="26">
        <f t="shared" si="0"/>
        <v>77.831925</v>
      </c>
      <c r="Q39" s="131">
        <f t="shared" si="3"/>
        <v>35</v>
      </c>
      <c r="R39" s="23">
        <v>31</v>
      </c>
      <c r="S39" s="30" t="s">
        <v>33</v>
      </c>
      <c r="T39" s="23">
        <v>71</v>
      </c>
      <c r="U39" s="28"/>
      <c r="V39" s="28"/>
      <c r="W39" s="28"/>
      <c r="X39" s="103"/>
    </row>
    <row r="40" ht="18" customHeight="1" spans="1:24">
      <c r="A40" s="23" t="s">
        <v>29</v>
      </c>
      <c r="B40" s="23" t="s">
        <v>112</v>
      </c>
      <c r="C40" s="23">
        <v>2023</v>
      </c>
      <c r="D40" s="23" t="s">
        <v>113</v>
      </c>
      <c r="E40" s="23">
        <v>2333110123</v>
      </c>
      <c r="F40" s="23" t="s">
        <v>151</v>
      </c>
      <c r="G40" s="26">
        <v>89</v>
      </c>
      <c r="H40" s="26">
        <v>0</v>
      </c>
      <c r="I40" s="26">
        <v>89</v>
      </c>
      <c r="J40" s="26">
        <v>78.4266666666667</v>
      </c>
      <c r="K40" s="26">
        <v>0</v>
      </c>
      <c r="L40" s="26">
        <v>78.4266666666667</v>
      </c>
      <c r="M40" s="26">
        <v>54.95</v>
      </c>
      <c r="N40" s="26">
        <v>0</v>
      </c>
      <c r="O40" s="26">
        <v>54.95</v>
      </c>
      <c r="P40" s="26">
        <f t="shared" si="0"/>
        <v>77.665</v>
      </c>
      <c r="Q40" s="131">
        <f t="shared" si="3"/>
        <v>36</v>
      </c>
      <c r="R40" s="23">
        <v>27</v>
      </c>
      <c r="S40" s="132" t="s">
        <v>54</v>
      </c>
      <c r="T40" s="23">
        <v>71</v>
      </c>
      <c r="U40" s="28" t="s">
        <v>71</v>
      </c>
      <c r="V40" s="28"/>
      <c r="W40" s="28"/>
      <c r="X40" s="103"/>
    </row>
    <row r="41" ht="18" customHeight="1" spans="1:24">
      <c r="A41" s="23" t="s">
        <v>29</v>
      </c>
      <c r="B41" s="23" t="s">
        <v>112</v>
      </c>
      <c r="C41" s="23">
        <v>2023</v>
      </c>
      <c r="D41" s="23" t="s">
        <v>113</v>
      </c>
      <c r="E41" s="23">
        <v>2333110132</v>
      </c>
      <c r="F41" s="23" t="s">
        <v>152</v>
      </c>
      <c r="G41" s="26">
        <v>88.98</v>
      </c>
      <c r="H41" s="26">
        <v>0</v>
      </c>
      <c r="I41" s="26">
        <v>88.98</v>
      </c>
      <c r="J41" s="26">
        <v>77.8933333333333</v>
      </c>
      <c r="K41" s="26">
        <v>2</v>
      </c>
      <c r="L41" s="26">
        <v>79.8933333333333</v>
      </c>
      <c r="M41" s="26">
        <v>43.7</v>
      </c>
      <c r="N41" s="26">
        <v>0</v>
      </c>
      <c r="O41" s="26">
        <v>43.7</v>
      </c>
      <c r="P41" s="26">
        <f t="shared" si="0"/>
        <v>77.637</v>
      </c>
      <c r="Q41" s="131">
        <f t="shared" si="3"/>
        <v>37</v>
      </c>
      <c r="R41" s="23">
        <v>32</v>
      </c>
      <c r="S41" s="132" t="s">
        <v>54</v>
      </c>
      <c r="T41" s="23">
        <v>71</v>
      </c>
      <c r="U41" s="28" t="s">
        <v>71</v>
      </c>
      <c r="V41" s="28"/>
      <c r="W41" s="28"/>
      <c r="X41" s="103"/>
    </row>
    <row r="42" ht="18" customHeight="1" spans="1:24">
      <c r="A42" s="23" t="s">
        <v>29</v>
      </c>
      <c r="B42" s="23" t="s">
        <v>112</v>
      </c>
      <c r="C42" s="23">
        <v>2023</v>
      </c>
      <c r="D42" s="23" t="s">
        <v>117</v>
      </c>
      <c r="E42" s="23">
        <v>2333110133</v>
      </c>
      <c r="F42" s="23" t="s">
        <v>153</v>
      </c>
      <c r="G42" s="26">
        <v>88.834782</v>
      </c>
      <c r="H42" s="26">
        <v>0</v>
      </c>
      <c r="I42" s="26">
        <v>88.834782</v>
      </c>
      <c r="J42" s="26">
        <v>76.96875</v>
      </c>
      <c r="K42" s="26">
        <v>0</v>
      </c>
      <c r="L42" s="26">
        <v>76.96875</v>
      </c>
      <c r="M42" s="26">
        <v>65.6</v>
      </c>
      <c r="N42" s="26">
        <v>0</v>
      </c>
      <c r="O42" s="26">
        <v>65.6</v>
      </c>
      <c r="P42" s="26">
        <f t="shared" si="0"/>
        <v>77.6117798</v>
      </c>
      <c r="Q42" s="131">
        <f t="shared" si="3"/>
        <v>38</v>
      </c>
      <c r="R42" s="23">
        <v>37</v>
      </c>
      <c r="S42" s="30" t="s">
        <v>33</v>
      </c>
      <c r="T42" s="23">
        <v>71</v>
      </c>
      <c r="U42" s="28"/>
      <c r="V42" s="28"/>
      <c r="W42" s="28"/>
      <c r="X42" s="103"/>
    </row>
    <row r="43" ht="18" customHeight="1" spans="1:24">
      <c r="A43" s="23" t="s">
        <v>29</v>
      </c>
      <c r="B43" s="23" t="s">
        <v>112</v>
      </c>
      <c r="C43" s="23">
        <v>2023</v>
      </c>
      <c r="D43" s="23" t="s">
        <v>115</v>
      </c>
      <c r="E43" s="23">
        <v>2333110190</v>
      </c>
      <c r="F43" s="23" t="s">
        <v>154</v>
      </c>
      <c r="G43" s="26">
        <v>88.224</v>
      </c>
      <c r="H43" s="26">
        <v>0</v>
      </c>
      <c r="I43" s="26">
        <f t="shared" ref="I43:I46" si="8">G43+H43</f>
        <v>88.224</v>
      </c>
      <c r="J43" s="26">
        <v>77.2533333333333</v>
      </c>
      <c r="K43" s="26">
        <v>0</v>
      </c>
      <c r="L43" s="26">
        <v>77.2533333333333</v>
      </c>
      <c r="M43" s="26">
        <v>62.7</v>
      </c>
      <c r="N43" s="26">
        <v>0</v>
      </c>
      <c r="O43" s="26">
        <v>62.7</v>
      </c>
      <c r="P43" s="26">
        <f t="shared" si="0"/>
        <v>77.4436</v>
      </c>
      <c r="Q43" s="131">
        <f t="shared" si="3"/>
        <v>39</v>
      </c>
      <c r="R43" s="23">
        <v>36</v>
      </c>
      <c r="S43" s="30" t="s">
        <v>33</v>
      </c>
      <c r="T43" s="23">
        <v>71</v>
      </c>
      <c r="U43" s="28"/>
      <c r="V43" s="28"/>
      <c r="W43" s="28"/>
      <c r="X43" s="103"/>
    </row>
    <row r="44" ht="18" customHeight="1" spans="1:24">
      <c r="A44" s="23" t="s">
        <v>29</v>
      </c>
      <c r="B44" s="23" t="s">
        <v>112</v>
      </c>
      <c r="C44" s="23">
        <v>2023</v>
      </c>
      <c r="D44" s="23" t="s">
        <v>117</v>
      </c>
      <c r="E44" s="23">
        <v>2333110141</v>
      </c>
      <c r="F44" s="23" t="s">
        <v>155</v>
      </c>
      <c r="G44" s="26">
        <v>88.984</v>
      </c>
      <c r="H44" s="26">
        <v>0</v>
      </c>
      <c r="I44" s="26">
        <v>88.984</v>
      </c>
      <c r="J44" s="26">
        <v>74.375</v>
      </c>
      <c r="K44" s="26">
        <v>0</v>
      </c>
      <c r="L44" s="26">
        <v>74.375</v>
      </c>
      <c r="M44" s="26">
        <v>81.2</v>
      </c>
      <c r="N44" s="26">
        <v>0</v>
      </c>
      <c r="O44" s="26">
        <v>81.2</v>
      </c>
      <c r="P44" s="26">
        <f t="shared" si="0"/>
        <v>77.24885</v>
      </c>
      <c r="Q44" s="131">
        <f t="shared" si="3"/>
        <v>40</v>
      </c>
      <c r="R44" s="23">
        <v>47</v>
      </c>
      <c r="S44" s="30" t="s">
        <v>33</v>
      </c>
      <c r="T44" s="23">
        <v>71</v>
      </c>
      <c r="U44" s="28"/>
      <c r="V44" s="28"/>
      <c r="W44" s="28"/>
      <c r="X44" s="103"/>
    </row>
    <row r="45" ht="18" customHeight="1" spans="1:24">
      <c r="A45" s="23" t="s">
        <v>29</v>
      </c>
      <c r="B45" s="23" t="s">
        <v>112</v>
      </c>
      <c r="C45" s="23">
        <v>2023</v>
      </c>
      <c r="D45" s="23" t="s">
        <v>115</v>
      </c>
      <c r="E45" s="23">
        <v>2333110169</v>
      </c>
      <c r="F45" s="23" t="s">
        <v>156</v>
      </c>
      <c r="G45" s="26">
        <v>88.232</v>
      </c>
      <c r="H45" s="26">
        <v>0</v>
      </c>
      <c r="I45" s="26">
        <f t="shared" si="8"/>
        <v>88.232</v>
      </c>
      <c r="J45" s="26">
        <v>75.3333333333333</v>
      </c>
      <c r="K45" s="26">
        <v>0</v>
      </c>
      <c r="L45" s="26">
        <v>75.3333333333333</v>
      </c>
      <c r="M45" s="26">
        <v>74.9</v>
      </c>
      <c r="N45" s="26">
        <v>0</v>
      </c>
      <c r="O45" s="26">
        <v>74.9</v>
      </c>
      <c r="P45" s="26">
        <f t="shared" si="0"/>
        <v>77.2248</v>
      </c>
      <c r="Q45" s="131">
        <f t="shared" si="3"/>
        <v>41</v>
      </c>
      <c r="R45" s="23">
        <v>39</v>
      </c>
      <c r="S45" s="30" t="s">
        <v>33</v>
      </c>
      <c r="T45" s="23">
        <v>71</v>
      </c>
      <c r="U45" s="28"/>
      <c r="V45" s="28"/>
      <c r="W45" s="28"/>
      <c r="X45" s="103"/>
    </row>
    <row r="46" ht="18" customHeight="1" spans="1:24">
      <c r="A46" s="23" t="s">
        <v>29</v>
      </c>
      <c r="B46" s="23" t="s">
        <v>112</v>
      </c>
      <c r="C46" s="23">
        <v>2023</v>
      </c>
      <c r="D46" s="23" t="s">
        <v>115</v>
      </c>
      <c r="E46" s="23">
        <v>2333110170</v>
      </c>
      <c r="F46" s="23" t="s">
        <v>157</v>
      </c>
      <c r="G46" s="26">
        <v>88.232</v>
      </c>
      <c r="H46" s="26">
        <v>0</v>
      </c>
      <c r="I46" s="26">
        <f t="shared" si="8"/>
        <v>88.232</v>
      </c>
      <c r="J46" s="26">
        <v>75.04</v>
      </c>
      <c r="K46" s="26">
        <v>0</v>
      </c>
      <c r="L46" s="26">
        <v>75.04</v>
      </c>
      <c r="M46" s="26">
        <v>76.9</v>
      </c>
      <c r="N46" s="26">
        <v>0</v>
      </c>
      <c r="O46" s="26">
        <v>76.9</v>
      </c>
      <c r="P46" s="26">
        <f t="shared" si="0"/>
        <v>77.2048</v>
      </c>
      <c r="Q46" s="131">
        <f t="shared" si="3"/>
        <v>42</v>
      </c>
      <c r="R46" s="23">
        <v>42</v>
      </c>
      <c r="S46" s="132" t="s">
        <v>54</v>
      </c>
      <c r="T46" s="23">
        <v>71</v>
      </c>
      <c r="U46" s="28" t="s">
        <v>55</v>
      </c>
      <c r="V46" s="28"/>
      <c r="W46" s="28"/>
      <c r="X46" s="103"/>
    </row>
    <row r="47" ht="18" customHeight="1" spans="1:24">
      <c r="A47" s="23" t="s">
        <v>29</v>
      </c>
      <c r="B47" s="23" t="s">
        <v>112</v>
      </c>
      <c r="C47" s="23">
        <v>2023</v>
      </c>
      <c r="D47" s="23" t="s">
        <v>113</v>
      </c>
      <c r="E47" s="23">
        <v>2333110120</v>
      </c>
      <c r="F47" s="23" t="s">
        <v>158</v>
      </c>
      <c r="G47" s="26">
        <v>88.98</v>
      </c>
      <c r="H47" s="26">
        <v>1</v>
      </c>
      <c r="I47" s="26">
        <v>89.98</v>
      </c>
      <c r="J47" s="26">
        <v>73.9210526315789</v>
      </c>
      <c r="K47" s="26">
        <v>0</v>
      </c>
      <c r="L47" s="26">
        <v>73.9210526315789</v>
      </c>
      <c r="M47" s="26">
        <v>80</v>
      </c>
      <c r="N47" s="26">
        <v>0</v>
      </c>
      <c r="O47" s="26">
        <v>80</v>
      </c>
      <c r="P47" s="26">
        <f t="shared" si="0"/>
        <v>76.9377894736842</v>
      </c>
      <c r="Q47" s="131">
        <f t="shared" si="3"/>
        <v>43</v>
      </c>
      <c r="R47" s="23">
        <v>49</v>
      </c>
      <c r="S47" s="30" t="s">
        <v>33</v>
      </c>
      <c r="T47" s="23">
        <v>71</v>
      </c>
      <c r="U47" s="28"/>
      <c r="V47" s="28"/>
      <c r="W47" s="28"/>
      <c r="X47" s="103"/>
    </row>
    <row r="48" ht="18" customHeight="1" spans="1:24">
      <c r="A48" s="23" t="s">
        <v>29</v>
      </c>
      <c r="B48" s="23" t="s">
        <v>112</v>
      </c>
      <c r="C48" s="23">
        <v>2023</v>
      </c>
      <c r="D48" s="23" t="s">
        <v>115</v>
      </c>
      <c r="E48" s="23">
        <v>2333110183</v>
      </c>
      <c r="F48" s="23" t="s">
        <v>159</v>
      </c>
      <c r="G48" s="26">
        <v>88.24</v>
      </c>
      <c r="H48" s="26">
        <v>0</v>
      </c>
      <c r="I48" s="26">
        <f>G48+H48</f>
        <v>88.24</v>
      </c>
      <c r="J48" s="26">
        <v>74.64</v>
      </c>
      <c r="K48" s="26">
        <v>0</v>
      </c>
      <c r="L48" s="26">
        <v>74.64</v>
      </c>
      <c r="M48" s="26">
        <v>76.7</v>
      </c>
      <c r="N48" s="26">
        <v>0</v>
      </c>
      <c r="O48" s="26">
        <v>76.7</v>
      </c>
      <c r="P48" s="26">
        <f t="shared" si="0"/>
        <v>76.886</v>
      </c>
      <c r="Q48" s="131">
        <f t="shared" si="3"/>
        <v>44</v>
      </c>
      <c r="R48" s="23">
        <v>45</v>
      </c>
      <c r="S48" s="30" t="s">
        <v>33</v>
      </c>
      <c r="T48" s="23">
        <v>71</v>
      </c>
      <c r="U48" s="28"/>
      <c r="V48" s="28"/>
      <c r="W48" s="28"/>
      <c r="X48" s="103"/>
    </row>
    <row r="49" ht="18" customHeight="1" spans="1:24">
      <c r="A49" s="23" t="s">
        <v>29</v>
      </c>
      <c r="B49" s="23" t="s">
        <v>112</v>
      </c>
      <c r="C49" s="23">
        <v>2023</v>
      </c>
      <c r="D49" s="23" t="s">
        <v>117</v>
      </c>
      <c r="E49" s="23">
        <v>2333110162</v>
      </c>
      <c r="F49" s="23" t="s">
        <v>160</v>
      </c>
      <c r="G49" s="26">
        <v>88.96</v>
      </c>
      <c r="H49" s="26">
        <v>0</v>
      </c>
      <c r="I49" s="26">
        <v>88.96</v>
      </c>
      <c r="J49" s="26">
        <v>72.03125</v>
      </c>
      <c r="K49" s="26">
        <v>0</v>
      </c>
      <c r="L49" s="26">
        <v>72.03125</v>
      </c>
      <c r="M49" s="26">
        <v>90.1</v>
      </c>
      <c r="N49" s="26">
        <v>0</v>
      </c>
      <c r="O49" s="26">
        <v>90.1</v>
      </c>
      <c r="P49" s="26">
        <f t="shared" si="0"/>
        <v>76.3774375</v>
      </c>
      <c r="Q49" s="131">
        <f t="shared" si="3"/>
        <v>45</v>
      </c>
      <c r="R49" s="23">
        <v>57</v>
      </c>
      <c r="S49" s="30" t="s">
        <v>33</v>
      </c>
      <c r="T49" s="23">
        <v>71</v>
      </c>
      <c r="U49" s="28"/>
      <c r="V49" s="28"/>
      <c r="W49" s="28"/>
      <c r="X49" s="103"/>
    </row>
    <row r="50" ht="18" customHeight="1" spans="1:24">
      <c r="A50" s="23" t="s">
        <v>29</v>
      </c>
      <c r="B50" s="23" t="s">
        <v>112</v>
      </c>
      <c r="C50" s="23">
        <v>2023</v>
      </c>
      <c r="D50" s="23" t="s">
        <v>113</v>
      </c>
      <c r="E50" s="23">
        <v>2333110112</v>
      </c>
      <c r="F50" s="23" t="s">
        <v>161</v>
      </c>
      <c r="G50" s="26">
        <v>88.98</v>
      </c>
      <c r="H50" s="26">
        <v>0</v>
      </c>
      <c r="I50" s="26">
        <v>88.98</v>
      </c>
      <c r="J50" s="26">
        <v>74.1066666666667</v>
      </c>
      <c r="K50" s="26">
        <v>0</v>
      </c>
      <c r="L50" s="26">
        <v>74.1066666666667</v>
      </c>
      <c r="M50" s="26">
        <v>74.5</v>
      </c>
      <c r="N50" s="26">
        <v>0</v>
      </c>
      <c r="O50" s="26">
        <v>74.5</v>
      </c>
      <c r="P50" s="26">
        <f t="shared" si="0"/>
        <v>76.377</v>
      </c>
      <c r="Q50" s="131">
        <f t="shared" si="3"/>
        <v>46</v>
      </c>
      <c r="R50" s="23">
        <v>48</v>
      </c>
      <c r="S50" s="132" t="s">
        <v>54</v>
      </c>
      <c r="T50" s="23">
        <v>71</v>
      </c>
      <c r="U50" s="28" t="s">
        <v>55</v>
      </c>
      <c r="V50" s="28"/>
      <c r="W50" s="28"/>
      <c r="X50" s="103"/>
    </row>
    <row r="51" ht="18" customHeight="1" spans="1:24">
      <c r="A51" s="23" t="s">
        <v>29</v>
      </c>
      <c r="B51" s="23" t="s">
        <v>112</v>
      </c>
      <c r="C51" s="23">
        <v>2023</v>
      </c>
      <c r="D51" s="23" t="s">
        <v>117</v>
      </c>
      <c r="E51" s="23">
        <v>2333110153</v>
      </c>
      <c r="F51" s="23" t="s">
        <v>162</v>
      </c>
      <c r="G51" s="26">
        <v>89</v>
      </c>
      <c r="H51" s="26">
        <v>0</v>
      </c>
      <c r="I51" s="26">
        <v>89</v>
      </c>
      <c r="J51" s="26">
        <v>74.40625</v>
      </c>
      <c r="K51" s="26">
        <v>0</v>
      </c>
      <c r="L51" s="26">
        <v>74.40625</v>
      </c>
      <c r="M51" s="26">
        <v>70</v>
      </c>
      <c r="N51" s="26">
        <v>0</v>
      </c>
      <c r="O51" s="26">
        <v>70</v>
      </c>
      <c r="P51" s="26">
        <f t="shared" si="0"/>
        <v>76.1546875</v>
      </c>
      <c r="Q51" s="131">
        <f t="shared" si="3"/>
        <v>47</v>
      </c>
      <c r="R51" s="23">
        <v>46</v>
      </c>
      <c r="S51" s="30" t="s">
        <v>33</v>
      </c>
      <c r="T51" s="23">
        <v>71</v>
      </c>
      <c r="U51" s="28"/>
      <c r="V51" s="28"/>
      <c r="W51" s="28"/>
      <c r="X51" s="103"/>
    </row>
    <row r="52" ht="18" customHeight="1" spans="1:24">
      <c r="A52" s="23" t="s">
        <v>29</v>
      </c>
      <c r="B52" s="23" t="s">
        <v>112</v>
      </c>
      <c r="C52" s="23">
        <v>2023</v>
      </c>
      <c r="D52" s="23" t="s">
        <v>115</v>
      </c>
      <c r="E52" s="23">
        <v>2333110168</v>
      </c>
      <c r="F52" s="23" t="s">
        <v>163</v>
      </c>
      <c r="G52" s="26">
        <v>88.2</v>
      </c>
      <c r="H52" s="26">
        <v>0</v>
      </c>
      <c r="I52" s="26">
        <f>G52+H52</f>
        <v>88.2</v>
      </c>
      <c r="J52" s="26">
        <v>75.1842105263158</v>
      </c>
      <c r="K52" s="26">
        <v>0</v>
      </c>
      <c r="L52" s="26">
        <v>75.1842105263158</v>
      </c>
      <c r="M52" s="26">
        <v>60.2</v>
      </c>
      <c r="N52" s="26">
        <v>0</v>
      </c>
      <c r="O52" s="26">
        <v>60.2</v>
      </c>
      <c r="P52" s="26">
        <f t="shared" si="0"/>
        <v>75.6381578947368</v>
      </c>
      <c r="Q52" s="131">
        <f t="shared" si="3"/>
        <v>48</v>
      </c>
      <c r="R52" s="23">
        <v>41</v>
      </c>
      <c r="S52" s="30" t="s">
        <v>33</v>
      </c>
      <c r="T52" s="23">
        <v>71</v>
      </c>
      <c r="U52" s="28"/>
      <c r="V52" s="28"/>
      <c r="W52" s="28"/>
      <c r="X52" s="103"/>
    </row>
    <row r="53" ht="18" customHeight="1" spans="1:24">
      <c r="A53" s="23" t="s">
        <v>29</v>
      </c>
      <c r="B53" s="23" t="s">
        <v>112</v>
      </c>
      <c r="C53" s="23">
        <v>2023</v>
      </c>
      <c r="D53" s="23" t="s">
        <v>113</v>
      </c>
      <c r="E53" s="23">
        <v>2333110128</v>
      </c>
      <c r="F53" s="23" t="s">
        <v>164</v>
      </c>
      <c r="G53" s="26">
        <v>88.98</v>
      </c>
      <c r="H53" s="26">
        <v>0</v>
      </c>
      <c r="I53" s="26">
        <v>88.98</v>
      </c>
      <c r="J53" s="26">
        <v>71.2894736842105</v>
      </c>
      <c r="K53" s="26">
        <v>0</v>
      </c>
      <c r="L53" s="26">
        <v>71.2894736842105</v>
      </c>
      <c r="M53" s="26">
        <v>87.6</v>
      </c>
      <c r="N53" s="26">
        <v>0</v>
      </c>
      <c r="O53" s="26">
        <v>87.6</v>
      </c>
      <c r="P53" s="26">
        <f t="shared" si="0"/>
        <v>75.5741052631579</v>
      </c>
      <c r="Q53" s="131">
        <f t="shared" si="3"/>
        <v>49</v>
      </c>
      <c r="R53" s="23">
        <v>59</v>
      </c>
      <c r="S53" s="132" t="s">
        <v>54</v>
      </c>
      <c r="T53" s="23">
        <v>71</v>
      </c>
      <c r="U53" s="28" t="s">
        <v>55</v>
      </c>
      <c r="V53" s="28"/>
      <c r="W53" s="28"/>
      <c r="X53" s="103"/>
    </row>
    <row r="54" ht="18" customHeight="1" spans="1:24">
      <c r="A54" s="23" t="s">
        <v>29</v>
      </c>
      <c r="B54" s="23" t="s">
        <v>112</v>
      </c>
      <c r="C54" s="23">
        <v>2023</v>
      </c>
      <c r="D54" s="23" t="s">
        <v>117</v>
      </c>
      <c r="E54" s="23">
        <v>2333110144</v>
      </c>
      <c r="F54" s="23" t="s">
        <v>165</v>
      </c>
      <c r="G54" s="26">
        <v>89</v>
      </c>
      <c r="H54" s="26">
        <v>0</v>
      </c>
      <c r="I54" s="26">
        <v>89</v>
      </c>
      <c r="J54" s="26">
        <v>75.25</v>
      </c>
      <c r="K54" s="26">
        <v>0</v>
      </c>
      <c r="L54" s="26">
        <v>75.25</v>
      </c>
      <c r="M54" s="26">
        <v>55.3</v>
      </c>
      <c r="N54" s="26">
        <v>0</v>
      </c>
      <c r="O54" s="26">
        <v>55.3</v>
      </c>
      <c r="P54" s="26">
        <f t="shared" si="0"/>
        <v>75.3175</v>
      </c>
      <c r="Q54" s="131">
        <f t="shared" si="3"/>
        <v>50</v>
      </c>
      <c r="R54" s="23">
        <v>40</v>
      </c>
      <c r="S54" s="132" t="s">
        <v>54</v>
      </c>
      <c r="T54" s="23">
        <v>71</v>
      </c>
      <c r="U54" s="28" t="s">
        <v>71</v>
      </c>
      <c r="V54" s="28"/>
      <c r="W54" s="28"/>
      <c r="X54" s="103"/>
    </row>
    <row r="55" ht="18" customHeight="1" spans="1:24">
      <c r="A55" s="23" t="s">
        <v>29</v>
      </c>
      <c r="B55" s="23" t="s">
        <v>112</v>
      </c>
      <c r="C55" s="23">
        <v>2023</v>
      </c>
      <c r="D55" s="23" t="s">
        <v>113</v>
      </c>
      <c r="E55" s="23">
        <v>2333110108</v>
      </c>
      <c r="F55" s="23" t="s">
        <v>166</v>
      </c>
      <c r="G55" s="26">
        <v>88.98</v>
      </c>
      <c r="H55" s="26">
        <v>0</v>
      </c>
      <c r="I55" s="26">
        <v>88.98</v>
      </c>
      <c r="J55" s="26">
        <v>74.8684210526316</v>
      </c>
      <c r="K55" s="26">
        <v>0</v>
      </c>
      <c r="L55" s="26">
        <v>74.8684210526316</v>
      </c>
      <c r="M55" s="26">
        <v>57.7</v>
      </c>
      <c r="N55" s="26">
        <v>0</v>
      </c>
      <c r="O55" s="26">
        <v>57.7</v>
      </c>
      <c r="P55" s="26">
        <f t="shared" si="0"/>
        <v>75.2683157894737</v>
      </c>
      <c r="Q55" s="131">
        <f t="shared" si="3"/>
        <v>51</v>
      </c>
      <c r="R55" s="23">
        <v>44</v>
      </c>
      <c r="S55" s="132" t="s">
        <v>54</v>
      </c>
      <c r="T55" s="23">
        <v>71</v>
      </c>
      <c r="U55" s="28" t="s">
        <v>71</v>
      </c>
      <c r="V55" s="28"/>
      <c r="W55" s="28"/>
      <c r="X55" s="103"/>
    </row>
    <row r="56" ht="18" customHeight="1" spans="1:24">
      <c r="A56" s="23" t="s">
        <v>29</v>
      </c>
      <c r="B56" s="23" t="s">
        <v>112</v>
      </c>
      <c r="C56" s="23">
        <v>2023</v>
      </c>
      <c r="D56" s="23" t="s">
        <v>117</v>
      </c>
      <c r="E56" s="23">
        <v>2333110148</v>
      </c>
      <c r="F56" s="23" t="s">
        <v>167</v>
      </c>
      <c r="G56" s="26">
        <v>88.968</v>
      </c>
      <c r="H56" s="26">
        <v>0</v>
      </c>
      <c r="I56" s="26">
        <v>88.968</v>
      </c>
      <c r="J56" s="26">
        <v>73.15625</v>
      </c>
      <c r="K56" s="26">
        <v>0</v>
      </c>
      <c r="L56" s="26">
        <v>73.15625</v>
      </c>
      <c r="M56" s="26">
        <v>66.4</v>
      </c>
      <c r="N56" s="26">
        <v>0</v>
      </c>
      <c r="O56" s="26">
        <v>66.4</v>
      </c>
      <c r="P56" s="26">
        <f t="shared" si="0"/>
        <v>74.8523875</v>
      </c>
      <c r="Q56" s="131">
        <f t="shared" si="3"/>
        <v>52</v>
      </c>
      <c r="R56" s="23">
        <v>51</v>
      </c>
      <c r="S56" s="30" t="s">
        <v>33</v>
      </c>
      <c r="T56" s="23">
        <v>71</v>
      </c>
      <c r="U56" s="28"/>
      <c r="V56" s="28"/>
      <c r="W56" s="28"/>
      <c r="X56" s="103"/>
    </row>
    <row r="57" ht="18" customHeight="1" spans="1:24">
      <c r="A57" s="23" t="s">
        <v>29</v>
      </c>
      <c r="B57" s="23" t="s">
        <v>112</v>
      </c>
      <c r="C57" s="23">
        <v>2023</v>
      </c>
      <c r="D57" s="23" t="s">
        <v>115</v>
      </c>
      <c r="E57" s="23">
        <v>2333110173</v>
      </c>
      <c r="F57" s="23" t="s">
        <v>168</v>
      </c>
      <c r="G57" s="26">
        <v>88.24</v>
      </c>
      <c r="H57" s="26">
        <v>0</v>
      </c>
      <c r="I57" s="26">
        <f>G57+H57</f>
        <v>88.24</v>
      </c>
      <c r="J57" s="26">
        <v>72.9647058823529</v>
      </c>
      <c r="K57" s="26">
        <v>1</v>
      </c>
      <c r="L57" s="26">
        <v>73.9647058823529</v>
      </c>
      <c r="M57" s="26">
        <v>57.1</v>
      </c>
      <c r="N57" s="26">
        <v>0</v>
      </c>
      <c r="O57" s="26">
        <v>57.1</v>
      </c>
      <c r="P57" s="26">
        <f t="shared" si="0"/>
        <v>74.4195294117647</v>
      </c>
      <c r="Q57" s="131">
        <f t="shared" si="3"/>
        <v>53</v>
      </c>
      <c r="R57" s="23">
        <v>53</v>
      </c>
      <c r="S57" s="132" t="s">
        <v>54</v>
      </c>
      <c r="T57" s="23">
        <v>71</v>
      </c>
      <c r="U57" s="28" t="s">
        <v>71</v>
      </c>
      <c r="V57" s="28"/>
      <c r="W57" s="28"/>
      <c r="X57" s="103"/>
    </row>
    <row r="58" ht="18" customHeight="1" spans="1:24">
      <c r="A58" s="23" t="s">
        <v>29</v>
      </c>
      <c r="B58" s="23" t="s">
        <v>112</v>
      </c>
      <c r="C58" s="23">
        <v>2023</v>
      </c>
      <c r="D58" s="23" t="s">
        <v>113</v>
      </c>
      <c r="E58" s="23">
        <v>2333110122</v>
      </c>
      <c r="F58" s="23" t="s">
        <v>169</v>
      </c>
      <c r="G58" s="26">
        <v>89</v>
      </c>
      <c r="H58" s="26">
        <v>0</v>
      </c>
      <c r="I58" s="26">
        <v>89</v>
      </c>
      <c r="J58" s="26">
        <v>73.5263157894737</v>
      </c>
      <c r="K58" s="26">
        <v>0</v>
      </c>
      <c r="L58" s="26">
        <v>73.5263157894737</v>
      </c>
      <c r="M58" s="26">
        <v>56.9</v>
      </c>
      <c r="N58" s="26">
        <v>0</v>
      </c>
      <c r="O58" s="26">
        <v>56.9</v>
      </c>
      <c r="P58" s="26">
        <f t="shared" si="0"/>
        <v>74.1847368421053</v>
      </c>
      <c r="Q58" s="131">
        <f t="shared" si="3"/>
        <v>54</v>
      </c>
      <c r="R58" s="23">
        <v>50</v>
      </c>
      <c r="S58" s="132" t="s">
        <v>54</v>
      </c>
      <c r="T58" s="23">
        <v>71</v>
      </c>
      <c r="U58" s="28" t="s">
        <v>71</v>
      </c>
      <c r="V58" s="28"/>
      <c r="W58" s="28"/>
      <c r="X58" s="103"/>
    </row>
    <row r="59" ht="18" customHeight="1" spans="1:24">
      <c r="A59" s="23" t="s">
        <v>29</v>
      </c>
      <c r="B59" s="23" t="s">
        <v>112</v>
      </c>
      <c r="C59" s="23">
        <v>2023</v>
      </c>
      <c r="D59" s="23" t="s">
        <v>115</v>
      </c>
      <c r="E59" s="23">
        <v>2333110180</v>
      </c>
      <c r="F59" s="23" t="s">
        <v>170</v>
      </c>
      <c r="G59" s="26">
        <v>88.24</v>
      </c>
      <c r="H59" s="26">
        <v>0</v>
      </c>
      <c r="I59" s="26">
        <f>G59+H59</f>
        <v>88.24</v>
      </c>
      <c r="J59" s="26">
        <v>72.5263157894737</v>
      </c>
      <c r="K59" s="26">
        <v>0.1</v>
      </c>
      <c r="L59" s="26">
        <f>72.5263157894737+0.1</f>
        <v>72.6263157894737</v>
      </c>
      <c r="M59" s="26">
        <v>61.4</v>
      </c>
      <c r="N59" s="26">
        <v>0</v>
      </c>
      <c r="O59" s="26">
        <v>61.4</v>
      </c>
      <c r="P59" s="26">
        <f t="shared" si="0"/>
        <v>73.8457368421053</v>
      </c>
      <c r="Q59" s="131">
        <f t="shared" si="3"/>
        <v>55</v>
      </c>
      <c r="R59" s="23">
        <v>55</v>
      </c>
      <c r="S59" s="132" t="s">
        <v>54</v>
      </c>
      <c r="T59" s="23">
        <v>71</v>
      </c>
      <c r="U59" s="28" t="s">
        <v>55</v>
      </c>
      <c r="V59" s="28"/>
      <c r="W59" s="28"/>
      <c r="X59" s="103"/>
    </row>
    <row r="60" ht="18" customHeight="1" spans="1:24">
      <c r="A60" s="23" t="s">
        <v>29</v>
      </c>
      <c r="B60" s="23" t="s">
        <v>112</v>
      </c>
      <c r="C60" s="23">
        <v>2023</v>
      </c>
      <c r="D60" s="23" t="s">
        <v>113</v>
      </c>
      <c r="E60" s="23">
        <v>2333110111</v>
      </c>
      <c r="F60" s="23" t="s">
        <v>171</v>
      </c>
      <c r="G60" s="26">
        <v>88.96</v>
      </c>
      <c r="H60" s="26">
        <v>1</v>
      </c>
      <c r="I60" s="26">
        <v>89.96</v>
      </c>
      <c r="J60" s="26">
        <v>72.6052631578947</v>
      </c>
      <c r="K60" s="26">
        <v>0</v>
      </c>
      <c r="L60" s="26">
        <v>72.6052631578947</v>
      </c>
      <c r="M60" s="26">
        <v>55</v>
      </c>
      <c r="N60" s="26">
        <v>0</v>
      </c>
      <c r="O60" s="26">
        <v>55</v>
      </c>
      <c r="P60" s="26">
        <f t="shared" si="0"/>
        <v>73.447947368421</v>
      </c>
      <c r="Q60" s="131">
        <f t="shared" si="3"/>
        <v>56</v>
      </c>
      <c r="R60" s="23">
        <v>54</v>
      </c>
      <c r="S60" s="132" t="s">
        <v>54</v>
      </c>
      <c r="T60" s="23">
        <v>71</v>
      </c>
      <c r="U60" s="28" t="s">
        <v>71</v>
      </c>
      <c r="V60" s="28"/>
      <c r="W60" s="28"/>
      <c r="X60" s="103"/>
    </row>
    <row r="61" ht="18" customHeight="1" spans="1:24">
      <c r="A61" s="23" t="s">
        <v>29</v>
      </c>
      <c r="B61" s="23" t="s">
        <v>112</v>
      </c>
      <c r="C61" s="23">
        <v>2023</v>
      </c>
      <c r="D61" s="23" t="s">
        <v>117</v>
      </c>
      <c r="E61" s="23">
        <v>2333110157</v>
      </c>
      <c r="F61" s="23" t="s">
        <v>172</v>
      </c>
      <c r="G61" s="26">
        <v>88.992</v>
      </c>
      <c r="H61" s="26">
        <v>0</v>
      </c>
      <c r="I61" s="26">
        <v>88.992</v>
      </c>
      <c r="J61" s="26">
        <v>69.34375</v>
      </c>
      <c r="K61" s="26">
        <v>0</v>
      </c>
      <c r="L61" s="26">
        <v>69.34375</v>
      </c>
      <c r="M61" s="26">
        <v>80.3</v>
      </c>
      <c r="N61" s="26">
        <v>0</v>
      </c>
      <c r="O61" s="26">
        <v>80.3</v>
      </c>
      <c r="P61" s="26">
        <f t="shared" si="0"/>
        <v>73.3866125</v>
      </c>
      <c r="Q61" s="131">
        <f t="shared" si="3"/>
        <v>57</v>
      </c>
      <c r="R61" s="23">
        <v>63</v>
      </c>
      <c r="S61" s="132" t="s">
        <v>54</v>
      </c>
      <c r="T61" s="23">
        <v>71</v>
      </c>
      <c r="U61" s="28" t="s">
        <v>55</v>
      </c>
      <c r="V61" s="28"/>
      <c r="W61" s="28"/>
      <c r="X61" s="103"/>
    </row>
    <row r="62" ht="18" customHeight="1" spans="1:24">
      <c r="A62" s="23" t="s">
        <v>29</v>
      </c>
      <c r="B62" s="23" t="s">
        <v>112</v>
      </c>
      <c r="C62" s="23">
        <v>2023</v>
      </c>
      <c r="D62" s="23" t="s">
        <v>117</v>
      </c>
      <c r="E62" s="23">
        <v>2333110142</v>
      </c>
      <c r="F62" s="23" t="s">
        <v>173</v>
      </c>
      <c r="G62" s="26">
        <v>88.984</v>
      </c>
      <c r="H62" s="26">
        <v>0</v>
      </c>
      <c r="I62" s="26">
        <v>88.984</v>
      </c>
      <c r="J62" s="26">
        <v>73.03125</v>
      </c>
      <c r="K62" s="26">
        <v>0</v>
      </c>
      <c r="L62" s="26">
        <v>73.03125</v>
      </c>
      <c r="M62" s="26">
        <v>51.9</v>
      </c>
      <c r="N62" s="26">
        <v>0</v>
      </c>
      <c r="O62" s="26">
        <v>51.9</v>
      </c>
      <c r="P62" s="26">
        <f t="shared" si="0"/>
        <v>73.3110375</v>
      </c>
      <c r="Q62" s="131">
        <f t="shared" si="3"/>
        <v>58</v>
      </c>
      <c r="R62" s="23">
        <v>52</v>
      </c>
      <c r="S62" s="132" t="s">
        <v>54</v>
      </c>
      <c r="T62" s="23">
        <v>71</v>
      </c>
      <c r="U62" s="28" t="s">
        <v>71</v>
      </c>
      <c r="V62" s="28"/>
      <c r="W62" s="28"/>
      <c r="X62" s="103"/>
    </row>
    <row r="63" ht="18" customHeight="1" spans="1:24">
      <c r="A63" s="23" t="s">
        <v>29</v>
      </c>
      <c r="B63" s="23" t="s">
        <v>112</v>
      </c>
      <c r="C63" s="23">
        <v>2023</v>
      </c>
      <c r="D63" s="23" t="s">
        <v>117</v>
      </c>
      <c r="E63" s="23">
        <v>2333110160</v>
      </c>
      <c r="F63" s="23" t="s">
        <v>174</v>
      </c>
      <c r="G63" s="26">
        <v>88.976</v>
      </c>
      <c r="H63" s="26">
        <v>0</v>
      </c>
      <c r="I63" s="26">
        <v>88.976</v>
      </c>
      <c r="J63" s="26">
        <v>71.53125</v>
      </c>
      <c r="K63" s="26">
        <v>0</v>
      </c>
      <c r="L63" s="26">
        <v>71.53125</v>
      </c>
      <c r="M63" s="26">
        <v>59.2</v>
      </c>
      <c r="N63" s="26">
        <v>0</v>
      </c>
      <c r="O63" s="26">
        <v>59.2</v>
      </c>
      <c r="P63" s="26">
        <f t="shared" si="0"/>
        <v>72.9148375</v>
      </c>
      <c r="Q63" s="131">
        <f t="shared" si="3"/>
        <v>59</v>
      </c>
      <c r="R63" s="23">
        <v>58</v>
      </c>
      <c r="S63" s="132" t="s">
        <v>54</v>
      </c>
      <c r="T63" s="23">
        <v>71</v>
      </c>
      <c r="U63" s="28" t="s">
        <v>55</v>
      </c>
      <c r="V63" s="28"/>
      <c r="W63" s="28"/>
      <c r="X63" s="103"/>
    </row>
    <row r="64" ht="18" customHeight="1" spans="1:24">
      <c r="A64" s="23" t="s">
        <v>29</v>
      </c>
      <c r="B64" s="23" t="s">
        <v>112</v>
      </c>
      <c r="C64" s="23">
        <v>2023</v>
      </c>
      <c r="D64" s="23" t="s">
        <v>113</v>
      </c>
      <c r="E64" s="23">
        <v>2233110125</v>
      </c>
      <c r="F64" s="23" t="s">
        <v>175</v>
      </c>
      <c r="G64" s="26">
        <v>88.952</v>
      </c>
      <c r="H64" s="26">
        <v>0</v>
      </c>
      <c r="I64" s="26">
        <v>88.952</v>
      </c>
      <c r="J64" s="26">
        <v>69</v>
      </c>
      <c r="K64" s="26">
        <v>0</v>
      </c>
      <c r="L64" s="26">
        <v>69</v>
      </c>
      <c r="M64" s="26">
        <v>78</v>
      </c>
      <c r="N64" s="26">
        <v>0</v>
      </c>
      <c r="O64" s="26">
        <v>78</v>
      </c>
      <c r="P64" s="26">
        <f t="shared" si="0"/>
        <v>72.8928</v>
      </c>
      <c r="Q64" s="131">
        <f t="shared" si="3"/>
        <v>60</v>
      </c>
      <c r="R64" s="23">
        <v>64</v>
      </c>
      <c r="S64" s="132" t="s">
        <v>54</v>
      </c>
      <c r="T64" s="23">
        <v>71</v>
      </c>
      <c r="U64" s="28" t="s">
        <v>55</v>
      </c>
      <c r="V64" s="28"/>
      <c r="W64" s="28"/>
      <c r="X64" s="103"/>
    </row>
    <row r="65" ht="18" customHeight="1" spans="1:24">
      <c r="A65" s="23" t="s">
        <v>29</v>
      </c>
      <c r="B65" s="23" t="s">
        <v>112</v>
      </c>
      <c r="C65" s="23">
        <v>2023</v>
      </c>
      <c r="D65" s="23" t="s">
        <v>115</v>
      </c>
      <c r="E65" s="23">
        <v>2333110177</v>
      </c>
      <c r="F65" s="23" t="s">
        <v>176</v>
      </c>
      <c r="G65" s="26">
        <v>88.24</v>
      </c>
      <c r="H65" s="26">
        <v>0</v>
      </c>
      <c r="I65" s="26">
        <f>G65+H65</f>
        <v>88.24</v>
      </c>
      <c r="J65" s="26">
        <v>69.3684210526316</v>
      </c>
      <c r="K65" s="26">
        <v>0</v>
      </c>
      <c r="L65" s="26">
        <v>69.3684210526316</v>
      </c>
      <c r="M65" s="26">
        <v>71.6</v>
      </c>
      <c r="N65" s="26">
        <v>0</v>
      </c>
      <c r="O65" s="26">
        <v>71.6</v>
      </c>
      <c r="P65" s="26">
        <f t="shared" si="0"/>
        <v>72.4223157894737</v>
      </c>
      <c r="Q65" s="131">
        <f t="shared" si="3"/>
        <v>61</v>
      </c>
      <c r="R65" s="23">
        <v>62</v>
      </c>
      <c r="S65" s="132" t="s">
        <v>54</v>
      </c>
      <c r="T65" s="23">
        <v>71</v>
      </c>
      <c r="U65" s="28" t="s">
        <v>55</v>
      </c>
      <c r="V65" s="28"/>
      <c r="W65" s="28"/>
      <c r="X65" s="103"/>
    </row>
    <row r="66" ht="18" customHeight="1" spans="1:24">
      <c r="A66" s="23" t="s">
        <v>29</v>
      </c>
      <c r="B66" s="23" t="s">
        <v>112</v>
      </c>
      <c r="C66" s="23">
        <v>2023</v>
      </c>
      <c r="D66" s="23" t="s">
        <v>117</v>
      </c>
      <c r="E66" s="23">
        <v>2233110122</v>
      </c>
      <c r="F66" s="23" t="s">
        <v>177</v>
      </c>
      <c r="G66" s="26">
        <v>87.568</v>
      </c>
      <c r="H66" s="26">
        <v>0</v>
      </c>
      <c r="I66" s="26">
        <v>87.568</v>
      </c>
      <c r="J66" s="26">
        <v>70.4375</v>
      </c>
      <c r="K66" s="26">
        <v>0</v>
      </c>
      <c r="L66" s="26">
        <v>70.4375</v>
      </c>
      <c r="M66" s="26">
        <v>62.1</v>
      </c>
      <c r="N66" s="26">
        <v>0</v>
      </c>
      <c r="O66" s="26">
        <v>62.1</v>
      </c>
      <c r="P66" s="26">
        <f t="shared" si="0"/>
        <v>72.173325</v>
      </c>
      <c r="Q66" s="131">
        <f t="shared" si="3"/>
        <v>62</v>
      </c>
      <c r="R66" s="23">
        <v>60</v>
      </c>
      <c r="S66" s="132" t="s">
        <v>54</v>
      </c>
      <c r="T66" s="23">
        <v>71</v>
      </c>
      <c r="U66" s="28" t="s">
        <v>55</v>
      </c>
      <c r="V66" s="28"/>
      <c r="W66" s="28"/>
      <c r="X66" s="103"/>
    </row>
    <row r="67" ht="18" customHeight="1" spans="1:24">
      <c r="A67" s="23" t="s">
        <v>29</v>
      </c>
      <c r="B67" s="23" t="s">
        <v>112</v>
      </c>
      <c r="C67" s="23">
        <v>2023</v>
      </c>
      <c r="D67" s="23" t="s">
        <v>117</v>
      </c>
      <c r="E67" s="23">
        <v>2333110147</v>
      </c>
      <c r="F67" s="23" t="s">
        <v>178</v>
      </c>
      <c r="G67" s="26">
        <v>88.976</v>
      </c>
      <c r="H67" s="26">
        <v>0</v>
      </c>
      <c r="I67" s="26">
        <v>88.976</v>
      </c>
      <c r="J67" s="26">
        <v>72.46875</v>
      </c>
      <c r="K67" s="26">
        <v>0</v>
      </c>
      <c r="L67" s="26">
        <v>72.46875</v>
      </c>
      <c r="M67" s="26">
        <v>43.7</v>
      </c>
      <c r="N67" s="26">
        <v>0</v>
      </c>
      <c r="O67" s="26">
        <v>43.7</v>
      </c>
      <c r="P67" s="26">
        <f t="shared" si="0"/>
        <v>72.0679625</v>
      </c>
      <c r="Q67" s="131">
        <f t="shared" si="3"/>
        <v>63</v>
      </c>
      <c r="R67" s="23">
        <v>56</v>
      </c>
      <c r="S67" s="132" t="s">
        <v>54</v>
      </c>
      <c r="T67" s="23">
        <v>71</v>
      </c>
      <c r="U67" s="28" t="s">
        <v>71</v>
      </c>
      <c r="V67" s="28"/>
      <c r="W67" s="28"/>
      <c r="X67" s="103"/>
    </row>
    <row r="68" ht="18" customHeight="1" spans="1:24">
      <c r="A68" s="23" t="s">
        <v>29</v>
      </c>
      <c r="B68" s="23" t="s">
        <v>112</v>
      </c>
      <c r="C68" s="23">
        <v>2023</v>
      </c>
      <c r="D68" s="23" t="s">
        <v>117</v>
      </c>
      <c r="E68" s="23">
        <v>2333110140</v>
      </c>
      <c r="F68" s="23" t="s">
        <v>179</v>
      </c>
      <c r="G68" s="26">
        <v>88.976</v>
      </c>
      <c r="H68" s="26">
        <v>0</v>
      </c>
      <c r="I68" s="26">
        <v>88.976</v>
      </c>
      <c r="J68" s="26">
        <v>70.28125</v>
      </c>
      <c r="K68" s="26">
        <v>0</v>
      </c>
      <c r="L68" s="26">
        <v>70.28125</v>
      </c>
      <c r="M68" s="26">
        <v>55</v>
      </c>
      <c r="N68" s="26">
        <v>0</v>
      </c>
      <c r="O68" s="26">
        <v>55</v>
      </c>
      <c r="P68" s="26">
        <f t="shared" si="0"/>
        <v>71.5573375</v>
      </c>
      <c r="Q68" s="131">
        <f t="shared" si="3"/>
        <v>64</v>
      </c>
      <c r="R68" s="23">
        <v>61</v>
      </c>
      <c r="S68" s="132" t="s">
        <v>54</v>
      </c>
      <c r="T68" s="23">
        <v>71</v>
      </c>
      <c r="U68" s="28" t="s">
        <v>71</v>
      </c>
      <c r="V68" s="28"/>
      <c r="W68" s="28"/>
      <c r="X68" s="103"/>
    </row>
    <row r="69" ht="18" customHeight="1" spans="1:24">
      <c r="A69" s="23" t="s">
        <v>29</v>
      </c>
      <c r="B69" s="23" t="s">
        <v>112</v>
      </c>
      <c r="C69" s="23">
        <v>2023</v>
      </c>
      <c r="D69" s="23" t="s">
        <v>117</v>
      </c>
      <c r="E69" s="23">
        <v>2333110145</v>
      </c>
      <c r="F69" s="23" t="s">
        <v>180</v>
      </c>
      <c r="G69" s="26">
        <v>88.992</v>
      </c>
      <c r="H69" s="26">
        <v>0</v>
      </c>
      <c r="I69" s="26">
        <v>88.992</v>
      </c>
      <c r="J69" s="26">
        <v>68.5625</v>
      </c>
      <c r="K69" s="26">
        <v>0</v>
      </c>
      <c r="L69" s="26">
        <v>68.5625</v>
      </c>
      <c r="M69" s="26">
        <v>60.8</v>
      </c>
      <c r="N69" s="26">
        <v>0</v>
      </c>
      <c r="O69" s="26">
        <v>60.8</v>
      </c>
      <c r="P69" s="26">
        <f t="shared" si="0"/>
        <v>70.850675</v>
      </c>
      <c r="Q69" s="131">
        <f t="shared" si="3"/>
        <v>65</v>
      </c>
      <c r="R69" s="23">
        <v>65</v>
      </c>
      <c r="S69" s="132" t="s">
        <v>54</v>
      </c>
      <c r="T69" s="23">
        <v>71</v>
      </c>
      <c r="U69" s="28" t="s">
        <v>55</v>
      </c>
      <c r="V69" s="28"/>
      <c r="W69" s="28"/>
      <c r="X69" s="103"/>
    </row>
    <row r="70" ht="18" customHeight="1" spans="1:24">
      <c r="A70" s="23" t="s">
        <v>29</v>
      </c>
      <c r="B70" s="23" t="s">
        <v>112</v>
      </c>
      <c r="C70" s="23">
        <v>2023</v>
      </c>
      <c r="D70" s="23" t="s">
        <v>113</v>
      </c>
      <c r="E70" s="23">
        <v>2333110106</v>
      </c>
      <c r="F70" s="23" t="s">
        <v>181</v>
      </c>
      <c r="G70" s="26">
        <v>87.16</v>
      </c>
      <c r="H70" s="26">
        <v>0</v>
      </c>
      <c r="I70" s="26">
        <v>87.16</v>
      </c>
      <c r="J70" s="26">
        <v>68.1842105263158</v>
      </c>
      <c r="K70" s="26">
        <v>0</v>
      </c>
      <c r="L70" s="26">
        <v>68.1842105263158</v>
      </c>
      <c r="M70" s="26">
        <v>60</v>
      </c>
      <c r="N70" s="26">
        <v>0</v>
      </c>
      <c r="O70" s="26">
        <v>60</v>
      </c>
      <c r="P70" s="26">
        <f t="shared" ref="P70:P74" si="9">L70*0.75+I70*0.15+O70*0.1</f>
        <v>70.2121578947368</v>
      </c>
      <c r="Q70" s="131">
        <f t="shared" si="3"/>
        <v>66</v>
      </c>
      <c r="R70" s="23">
        <v>66</v>
      </c>
      <c r="S70" s="132" t="s">
        <v>54</v>
      </c>
      <c r="T70" s="23">
        <v>71</v>
      </c>
      <c r="U70" s="28" t="s">
        <v>55</v>
      </c>
      <c r="V70" s="28"/>
      <c r="W70" s="28"/>
      <c r="X70" s="103"/>
    </row>
    <row r="71" ht="18" customHeight="1" spans="1:24">
      <c r="A71" s="23" t="s">
        <v>29</v>
      </c>
      <c r="B71" s="23" t="s">
        <v>112</v>
      </c>
      <c r="C71" s="23">
        <v>2023</v>
      </c>
      <c r="D71" s="23" t="s">
        <v>117</v>
      </c>
      <c r="E71" s="23">
        <v>2333110158</v>
      </c>
      <c r="F71" s="23" t="s">
        <v>182</v>
      </c>
      <c r="G71" s="26">
        <v>88.984</v>
      </c>
      <c r="H71" s="26">
        <v>0</v>
      </c>
      <c r="I71" s="26">
        <v>88.984</v>
      </c>
      <c r="J71" s="26">
        <v>67.84375</v>
      </c>
      <c r="K71" s="26">
        <v>0</v>
      </c>
      <c r="L71" s="26">
        <v>67.84375</v>
      </c>
      <c r="M71" s="26">
        <v>57.8</v>
      </c>
      <c r="N71" s="26">
        <v>0</v>
      </c>
      <c r="O71" s="26">
        <v>57.8</v>
      </c>
      <c r="P71" s="26">
        <f t="shared" si="9"/>
        <v>70.0104125</v>
      </c>
      <c r="Q71" s="131">
        <f t="shared" si="3"/>
        <v>67</v>
      </c>
      <c r="R71" s="23">
        <v>67</v>
      </c>
      <c r="S71" s="132" t="s">
        <v>54</v>
      </c>
      <c r="T71" s="23">
        <v>71</v>
      </c>
      <c r="U71" s="28" t="s">
        <v>55</v>
      </c>
      <c r="V71" s="28"/>
      <c r="W71" s="28"/>
      <c r="X71" s="103"/>
    </row>
    <row r="72" ht="18" customHeight="1" spans="1:24">
      <c r="A72" s="23" t="s">
        <v>29</v>
      </c>
      <c r="B72" s="23" t="s">
        <v>112</v>
      </c>
      <c r="C72" s="23">
        <v>2023</v>
      </c>
      <c r="D72" s="23" t="s">
        <v>117</v>
      </c>
      <c r="E72" s="23">
        <v>2333110150</v>
      </c>
      <c r="F72" s="23" t="s">
        <v>183</v>
      </c>
      <c r="G72" s="26">
        <v>89</v>
      </c>
      <c r="H72" s="26">
        <v>0</v>
      </c>
      <c r="I72" s="26">
        <v>89</v>
      </c>
      <c r="J72" s="26">
        <v>67.8125</v>
      </c>
      <c r="K72" s="26">
        <v>0</v>
      </c>
      <c r="L72" s="26">
        <v>67.8125</v>
      </c>
      <c r="M72" s="26">
        <v>56.8</v>
      </c>
      <c r="N72" s="26">
        <v>0</v>
      </c>
      <c r="O72" s="26">
        <v>56.8</v>
      </c>
      <c r="P72" s="26">
        <f t="shared" si="9"/>
        <v>69.889375</v>
      </c>
      <c r="Q72" s="131">
        <f t="shared" si="3"/>
        <v>68</v>
      </c>
      <c r="R72" s="23">
        <v>68</v>
      </c>
      <c r="S72" s="132" t="s">
        <v>54</v>
      </c>
      <c r="T72" s="23">
        <v>71</v>
      </c>
      <c r="U72" s="28" t="s">
        <v>55</v>
      </c>
      <c r="V72" s="28"/>
      <c r="W72" s="28"/>
      <c r="X72" s="103"/>
    </row>
    <row r="73" ht="18" customHeight="1" spans="1:24">
      <c r="A73" s="23" t="s">
        <v>29</v>
      </c>
      <c r="B73" s="23" t="s">
        <v>112</v>
      </c>
      <c r="C73" s="23">
        <v>2023</v>
      </c>
      <c r="D73" s="23" t="s">
        <v>115</v>
      </c>
      <c r="E73" s="23">
        <v>2233110165</v>
      </c>
      <c r="F73" s="23" t="s">
        <v>184</v>
      </c>
      <c r="G73" s="26">
        <v>83.57</v>
      </c>
      <c r="H73" s="26">
        <v>0</v>
      </c>
      <c r="I73" s="26">
        <f>G73+H73</f>
        <v>83.57</v>
      </c>
      <c r="J73" s="26">
        <v>67.03</v>
      </c>
      <c r="K73" s="26">
        <v>0</v>
      </c>
      <c r="L73" s="26">
        <v>67.03</v>
      </c>
      <c r="M73" s="26">
        <v>69.35</v>
      </c>
      <c r="N73" s="26">
        <v>0</v>
      </c>
      <c r="O73" s="26">
        <v>69.35</v>
      </c>
      <c r="P73" s="26">
        <f t="shared" si="9"/>
        <v>69.743</v>
      </c>
      <c r="Q73" s="131">
        <f t="shared" si="3"/>
        <v>69</v>
      </c>
      <c r="R73" s="23">
        <v>69</v>
      </c>
      <c r="S73" s="132" t="s">
        <v>54</v>
      </c>
      <c r="T73" s="23">
        <v>71</v>
      </c>
      <c r="U73" s="28" t="s">
        <v>55</v>
      </c>
      <c r="V73" s="28"/>
      <c r="W73" s="28"/>
      <c r="X73" s="103"/>
    </row>
    <row r="74" ht="18" customHeight="1" spans="1:24">
      <c r="A74" s="23" t="s">
        <v>29</v>
      </c>
      <c r="B74" s="23" t="s">
        <v>112</v>
      </c>
      <c r="C74" s="23">
        <v>2023</v>
      </c>
      <c r="D74" s="23" t="s">
        <v>117</v>
      </c>
      <c r="E74" s="23">
        <v>2333110143</v>
      </c>
      <c r="F74" s="23" t="s">
        <v>185</v>
      </c>
      <c r="G74" s="26">
        <v>88.992</v>
      </c>
      <c r="H74" s="26">
        <v>0</v>
      </c>
      <c r="I74" s="26">
        <v>88.992</v>
      </c>
      <c r="J74" s="26">
        <v>67</v>
      </c>
      <c r="K74" s="26">
        <v>0</v>
      </c>
      <c r="L74" s="26">
        <v>67</v>
      </c>
      <c r="M74" s="26">
        <v>60</v>
      </c>
      <c r="N74" s="26">
        <v>0</v>
      </c>
      <c r="O74" s="26">
        <v>60</v>
      </c>
      <c r="P74" s="26">
        <f t="shared" si="9"/>
        <v>69.5988</v>
      </c>
      <c r="Q74" s="131">
        <f>RANK(P74,$P$5:$P$75,0)</f>
        <v>70</v>
      </c>
      <c r="R74" s="23">
        <v>70</v>
      </c>
      <c r="S74" s="132" t="s">
        <v>54</v>
      </c>
      <c r="T74" s="23">
        <v>71</v>
      </c>
      <c r="U74" s="28" t="s">
        <v>55</v>
      </c>
      <c r="V74" s="28"/>
      <c r="W74" s="28"/>
      <c r="X74" s="103"/>
    </row>
    <row r="75" ht="18" customHeight="1" spans="1:24">
      <c r="A75" s="23" t="s">
        <v>29</v>
      </c>
      <c r="B75" s="23" t="s">
        <v>112</v>
      </c>
      <c r="C75" s="23">
        <v>2023</v>
      </c>
      <c r="D75" s="23" t="s">
        <v>117</v>
      </c>
      <c r="E75" s="23">
        <v>2333110161</v>
      </c>
      <c r="F75" s="23" t="s">
        <v>186</v>
      </c>
      <c r="G75" s="26">
        <v>88.984</v>
      </c>
      <c r="H75" s="26">
        <v>14</v>
      </c>
      <c r="I75" s="26">
        <v>100</v>
      </c>
      <c r="J75" s="26" t="s">
        <v>187</v>
      </c>
      <c r="K75" s="26">
        <v>4.84365</v>
      </c>
      <c r="L75" s="26">
        <v>4.84365</v>
      </c>
      <c r="M75" s="26">
        <v>58</v>
      </c>
      <c r="N75" s="26">
        <v>0</v>
      </c>
      <c r="O75" s="26">
        <v>58</v>
      </c>
      <c r="P75" s="26"/>
      <c r="Q75" s="131"/>
      <c r="R75" s="23"/>
      <c r="S75" s="132" t="s">
        <v>54</v>
      </c>
      <c r="T75" s="23">
        <v>71</v>
      </c>
      <c r="U75" s="28" t="s">
        <v>71</v>
      </c>
      <c r="V75" s="28"/>
      <c r="W75" s="28"/>
      <c r="X75" s="103"/>
    </row>
    <row r="76" spans="1:24">
      <c r="A76" s="37" t="s">
        <v>104</v>
      </c>
      <c r="B76" s="133" t="s">
        <v>105</v>
      </c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4"/>
      <c r="R76" s="133"/>
      <c r="S76" s="133"/>
      <c r="T76" s="133"/>
      <c r="U76" s="39"/>
      <c r="V76" s="39"/>
      <c r="W76" s="39"/>
      <c r="X76" s="39"/>
    </row>
    <row r="77" ht="14.25" spans="1:24">
      <c r="A77" s="135"/>
      <c r="B77" s="133" t="s">
        <v>106</v>
      </c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4"/>
      <c r="R77" s="133"/>
      <c r="S77" s="133"/>
      <c r="T77" s="133"/>
      <c r="U77" s="39"/>
      <c r="V77" s="39"/>
      <c r="W77" s="39"/>
      <c r="X77" s="39"/>
    </row>
    <row r="78" ht="14.25" spans="1:24">
      <c r="A78" s="135"/>
      <c r="B78" s="133" t="s">
        <v>107</v>
      </c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4"/>
      <c r="R78" s="133"/>
      <c r="S78" s="133"/>
      <c r="T78" s="133"/>
      <c r="U78" s="39"/>
      <c r="V78" s="39"/>
      <c r="W78" s="39"/>
      <c r="X78" s="39"/>
    </row>
    <row r="79" ht="14.25" spans="1:24">
      <c r="A79" s="135"/>
      <c r="B79" s="133" t="s">
        <v>108</v>
      </c>
      <c r="C79" s="133"/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4"/>
      <c r="R79" s="133"/>
      <c r="S79" s="133"/>
      <c r="T79" s="133"/>
      <c r="U79" s="39"/>
      <c r="V79" s="39"/>
      <c r="W79" s="39"/>
      <c r="X79" s="39"/>
    </row>
    <row r="80" ht="14.25" spans="1:24">
      <c r="A80" s="135"/>
      <c r="B80" s="133" t="s">
        <v>109</v>
      </c>
      <c r="C80" s="133"/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4"/>
      <c r="R80" s="133"/>
      <c r="S80" s="133"/>
      <c r="T80" s="133"/>
      <c r="U80" s="39"/>
      <c r="V80" s="39"/>
      <c r="W80" s="39"/>
      <c r="X80" s="39"/>
    </row>
  </sheetData>
  <autoFilter xmlns:etc="http://www.wps.cn/officeDocument/2017/etCustomData" ref="A1:X80" etc:filterBottomFollowUsedRange="0">
    <extLst/>
  </autoFilter>
  <mergeCells count="6">
    <mergeCell ref="A2:W2"/>
    <mergeCell ref="B76:T76"/>
    <mergeCell ref="B77:T77"/>
    <mergeCell ref="B78:T78"/>
    <mergeCell ref="B79:T79"/>
    <mergeCell ref="B80:T80"/>
  </mergeCells>
  <dataValidations count="6">
    <dataValidation type="list" allowBlank="1" showInputMessage="1" showErrorMessage="1" sqref="U1 U3:U80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 V76:V80">
      <formula1>$CK$8:$CK$11</formula1>
    </dataValidation>
    <dataValidation type="list" allowBlank="1" showInputMessage="1" showErrorMessage="1" sqref="W1 W3:W80">
      <formula1>"三好学生,三好学生标兵,优秀学生干部"</formula1>
    </dataValidation>
    <dataValidation allowBlank="1" showInputMessage="1" showErrorMessage="1" sqref="E50:E53"/>
    <dataValidation type="list" allowBlank="1" showInputMessage="1" showErrorMessage="1" sqref="S5:S75">
      <formula1>"是,否"</formula1>
    </dataValidation>
    <dataValidation type="list" allowBlank="1" showInputMessage="1" showErrorMessage="1" sqref="V5:V75">
      <formula1>"学业进步奖,研究与创新奖,道德风尚奖,文体活动奖,社会工作奖"</formula1>
    </dataValidation>
  </dataValidations>
  <pageMargins left="0.700694444444445" right="0.700694444444445" top="0.751388888888889" bottom="0.751388888888889" header="0.298611111111111" footer="0.298611111111111"/>
  <pageSetup paperSize="9" scale="55" fitToHeight="0" orientation="landscape" blackAndWhite="1" horizontalDpi="600"/>
  <headerFooter/>
  <ignoredErrors>
    <ignoredError sqref="E50:E53" listDataValidation="1"/>
    <ignoredError sqref="I9 P6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X151"/>
  <sheetViews>
    <sheetView topLeftCell="A4" workbookViewId="0">
      <selection activeCell="W12" sqref="W12"/>
    </sheetView>
  </sheetViews>
  <sheetFormatPr defaultColWidth="9" defaultRowHeight="13.5"/>
  <cols>
    <col min="1" max="1" width="24.25" customWidth="1"/>
    <col min="2" max="2" width="14.625" customWidth="1"/>
    <col min="4" max="4" width="10.25" customWidth="1"/>
    <col min="6" max="6" width="6.5" customWidth="1"/>
    <col min="21" max="21" width="12.875" customWidth="1"/>
    <col min="22" max="22" width="9.875" customWidth="1"/>
    <col min="23" max="23" width="11.625" customWidth="1"/>
  </cols>
  <sheetData>
    <row r="1" ht="14.25" spans="1:24">
      <c r="A1" s="1" t="s">
        <v>0</v>
      </c>
      <c r="B1" s="1"/>
      <c r="C1" s="2"/>
      <c r="D1" s="3"/>
      <c r="E1" s="3"/>
      <c r="F1" s="3"/>
      <c r="G1" s="4"/>
      <c r="H1" s="5"/>
      <c r="I1" s="4"/>
      <c r="J1" s="4"/>
      <c r="K1" s="5"/>
      <c r="L1" s="4"/>
      <c r="M1" s="4"/>
      <c r="N1" s="4"/>
      <c r="O1" s="4"/>
      <c r="P1" s="6"/>
      <c r="Q1" s="97"/>
      <c r="R1" s="3"/>
      <c r="S1" s="7"/>
      <c r="T1" s="8"/>
      <c r="U1" s="9"/>
      <c r="V1" s="9"/>
      <c r="W1" s="5"/>
      <c r="X1" s="3"/>
    </row>
    <row r="2" ht="18.75" spans="1:24">
      <c r="A2" s="10" t="s">
        <v>188</v>
      </c>
      <c r="B2" s="10"/>
      <c r="C2" s="10"/>
      <c r="D2" s="10"/>
      <c r="E2" s="10"/>
      <c r="F2" s="10"/>
      <c r="G2" s="10"/>
      <c r="H2" s="10"/>
      <c r="I2" s="98"/>
      <c r="J2" s="10"/>
      <c r="K2" s="10"/>
      <c r="L2" s="98"/>
      <c r="M2" s="98"/>
      <c r="N2" s="98"/>
      <c r="O2" s="98"/>
      <c r="P2" s="10"/>
      <c r="Q2" s="11"/>
      <c r="R2" s="10"/>
      <c r="S2" s="10"/>
      <c r="T2" s="10"/>
      <c r="U2" s="11"/>
      <c r="V2" s="11"/>
      <c r="W2" s="10"/>
      <c r="X2" s="7"/>
    </row>
    <row r="3" ht="15.75" spans="1:24">
      <c r="A3" s="12" t="s">
        <v>189</v>
      </c>
      <c r="B3" s="12"/>
      <c r="C3" s="12" t="s">
        <v>3</v>
      </c>
      <c r="D3" s="13"/>
      <c r="E3" s="13"/>
      <c r="F3" s="13"/>
      <c r="G3" s="13"/>
      <c r="H3" s="13"/>
      <c r="I3" s="99"/>
      <c r="J3" s="13"/>
      <c r="K3" s="13"/>
      <c r="L3" s="99"/>
      <c r="M3" s="99"/>
      <c r="N3" s="99"/>
      <c r="O3" s="99"/>
      <c r="P3" s="13"/>
      <c r="Q3" s="100" t="s">
        <v>4</v>
      </c>
      <c r="R3" s="13"/>
      <c r="S3" s="14"/>
      <c r="T3" s="13"/>
      <c r="U3" s="13"/>
      <c r="V3" s="15"/>
      <c r="W3" s="16"/>
      <c r="X3" s="16"/>
    </row>
    <row r="4" ht="40.5" spans="1:24">
      <c r="A4" s="17" t="s">
        <v>5</v>
      </c>
      <c r="B4" s="17" t="s">
        <v>6</v>
      </c>
      <c r="C4" s="18" t="s">
        <v>7</v>
      </c>
      <c r="D4" s="17" t="s">
        <v>8</v>
      </c>
      <c r="E4" s="17" t="s">
        <v>9</v>
      </c>
      <c r="F4" s="17" t="s">
        <v>10</v>
      </c>
      <c r="G4" s="19" t="s">
        <v>11</v>
      </c>
      <c r="H4" s="18" t="s">
        <v>12</v>
      </c>
      <c r="I4" s="19" t="s">
        <v>13</v>
      </c>
      <c r="J4" s="19" t="s">
        <v>14</v>
      </c>
      <c r="K4" s="18" t="s">
        <v>15</v>
      </c>
      <c r="L4" s="19" t="s">
        <v>16</v>
      </c>
      <c r="M4" s="19" t="s">
        <v>17</v>
      </c>
      <c r="N4" s="19" t="s">
        <v>18</v>
      </c>
      <c r="O4" s="19" t="s">
        <v>19</v>
      </c>
      <c r="P4" s="19" t="s">
        <v>20</v>
      </c>
      <c r="Q4" s="21" t="s">
        <v>21</v>
      </c>
      <c r="R4" s="18" t="s">
        <v>22</v>
      </c>
      <c r="S4" s="20" t="s">
        <v>23</v>
      </c>
      <c r="T4" s="19" t="s">
        <v>24</v>
      </c>
      <c r="U4" s="21" t="s">
        <v>25</v>
      </c>
      <c r="V4" s="21" t="s">
        <v>26</v>
      </c>
      <c r="W4" s="18" t="s">
        <v>27</v>
      </c>
      <c r="X4" s="22" t="s">
        <v>28</v>
      </c>
    </row>
    <row r="5" ht="18" customHeight="1" spans="1:24">
      <c r="A5" s="23" t="s">
        <v>29</v>
      </c>
      <c r="B5" s="23" t="s">
        <v>190</v>
      </c>
      <c r="C5" s="24">
        <v>2023</v>
      </c>
      <c r="D5" s="24" t="s">
        <v>191</v>
      </c>
      <c r="E5" s="101">
        <v>2333110208</v>
      </c>
      <c r="F5" s="23" t="s">
        <v>192</v>
      </c>
      <c r="G5" s="25">
        <v>90</v>
      </c>
      <c r="H5" s="26">
        <v>4.375</v>
      </c>
      <c r="I5" s="25">
        <f t="shared" ref="I5:I7" si="0">G5+H5</f>
        <v>94.375</v>
      </c>
      <c r="J5" s="26">
        <v>92.044776119403</v>
      </c>
      <c r="K5" s="25">
        <v>9</v>
      </c>
      <c r="L5" s="26">
        <v>100</v>
      </c>
      <c r="M5" s="25">
        <v>74</v>
      </c>
      <c r="N5" s="26">
        <v>0</v>
      </c>
      <c r="O5" s="25">
        <f t="shared" ref="O5:O7" si="1">M5+N5</f>
        <v>74</v>
      </c>
      <c r="P5" s="25">
        <f>L5*0.75+I5*0.15+O5*0.1</f>
        <v>96.55625</v>
      </c>
      <c r="Q5" s="28">
        <v>1</v>
      </c>
      <c r="R5" s="23">
        <v>1</v>
      </c>
      <c r="S5" s="24" t="s">
        <v>33</v>
      </c>
      <c r="T5" s="23">
        <v>142</v>
      </c>
      <c r="U5" s="28" t="s">
        <v>34</v>
      </c>
      <c r="V5" s="28"/>
      <c r="W5" s="28" t="s">
        <v>35</v>
      </c>
      <c r="X5" s="29"/>
    </row>
    <row r="6" ht="18" customHeight="1" spans="1:24">
      <c r="A6" s="23" t="s">
        <v>29</v>
      </c>
      <c r="B6" s="23" t="s">
        <v>190</v>
      </c>
      <c r="C6" s="24">
        <v>2023</v>
      </c>
      <c r="D6" s="24" t="s">
        <v>193</v>
      </c>
      <c r="E6" s="23">
        <v>2333110109</v>
      </c>
      <c r="F6" s="23" t="s">
        <v>194</v>
      </c>
      <c r="G6" s="25">
        <v>90</v>
      </c>
      <c r="H6" s="26">
        <v>10</v>
      </c>
      <c r="I6" s="25">
        <f t="shared" si="0"/>
        <v>100</v>
      </c>
      <c r="J6" s="26">
        <v>90.9189189189189</v>
      </c>
      <c r="K6" s="25">
        <f>4.96875-0.025</f>
        <v>4.94375</v>
      </c>
      <c r="L6" s="26">
        <f t="shared" ref="L6:L10" si="2">J6+K6</f>
        <v>95.8626689189189</v>
      </c>
      <c r="M6" s="25">
        <v>76.7</v>
      </c>
      <c r="N6" s="26">
        <v>0</v>
      </c>
      <c r="O6" s="25">
        <f t="shared" si="1"/>
        <v>76.7</v>
      </c>
      <c r="P6" s="25">
        <f t="shared" ref="P6:P9" si="3">I6*0.15+L6*0.75+O6*0.1</f>
        <v>94.5670016891892</v>
      </c>
      <c r="Q6" s="28">
        <v>2</v>
      </c>
      <c r="R6" s="23">
        <v>2</v>
      </c>
      <c r="S6" s="23" t="s">
        <v>33</v>
      </c>
      <c r="T6" s="23">
        <v>142</v>
      </c>
      <c r="U6" s="28" t="s">
        <v>34</v>
      </c>
      <c r="V6" s="28"/>
      <c r="W6" s="28" t="s">
        <v>35</v>
      </c>
      <c r="X6" s="29"/>
    </row>
    <row r="7" ht="18" customHeight="1" spans="1:24">
      <c r="A7" s="23" t="s">
        <v>29</v>
      </c>
      <c r="B7" s="23" t="s">
        <v>190</v>
      </c>
      <c r="C7" s="24">
        <v>2023</v>
      </c>
      <c r="D7" s="24" t="s">
        <v>195</v>
      </c>
      <c r="E7" s="101">
        <v>2333110242</v>
      </c>
      <c r="F7" s="23" t="s">
        <v>196</v>
      </c>
      <c r="G7" s="25">
        <v>89.9915789473684</v>
      </c>
      <c r="H7" s="26">
        <v>9.5</v>
      </c>
      <c r="I7" s="25">
        <f t="shared" si="0"/>
        <v>99.4915789473684</v>
      </c>
      <c r="J7" s="26">
        <v>89.1791044776119</v>
      </c>
      <c r="K7" s="25">
        <f>4.56875-0.025</f>
        <v>4.54375</v>
      </c>
      <c r="L7" s="26">
        <f t="shared" si="2"/>
        <v>93.7228544776119</v>
      </c>
      <c r="M7" s="25">
        <v>68.25</v>
      </c>
      <c r="N7" s="26">
        <v>0</v>
      </c>
      <c r="O7" s="25">
        <f t="shared" si="1"/>
        <v>68.25</v>
      </c>
      <c r="P7" s="25">
        <f t="shared" si="3"/>
        <v>92.0408777003142</v>
      </c>
      <c r="Q7" s="28">
        <v>3</v>
      </c>
      <c r="R7" s="23">
        <v>6</v>
      </c>
      <c r="S7" s="23" t="s">
        <v>33</v>
      </c>
      <c r="T7" s="23">
        <v>142</v>
      </c>
      <c r="U7" s="28" t="s">
        <v>34</v>
      </c>
      <c r="V7" s="28"/>
      <c r="W7" s="28" t="s">
        <v>41</v>
      </c>
      <c r="X7" s="29"/>
    </row>
    <row r="8" ht="18" customHeight="1" spans="1:24">
      <c r="A8" s="23" t="s">
        <v>29</v>
      </c>
      <c r="B8" s="23" t="s">
        <v>190</v>
      </c>
      <c r="C8" s="24">
        <v>2023</v>
      </c>
      <c r="D8" s="24" t="s">
        <v>197</v>
      </c>
      <c r="E8" s="24">
        <v>2333110274</v>
      </c>
      <c r="F8" s="23" t="s">
        <v>198</v>
      </c>
      <c r="G8" s="25">
        <v>89.9915789473684</v>
      </c>
      <c r="H8" s="26">
        <v>1</v>
      </c>
      <c r="I8" s="25">
        <v>90.9915789473684</v>
      </c>
      <c r="J8" s="26">
        <v>90.0298507462687</v>
      </c>
      <c r="K8" s="25">
        <v>3</v>
      </c>
      <c r="L8" s="26">
        <v>93.0298507462687</v>
      </c>
      <c r="M8" s="25">
        <v>68.3</v>
      </c>
      <c r="N8" s="26">
        <v>0</v>
      </c>
      <c r="O8" s="25">
        <v>68.3</v>
      </c>
      <c r="P8" s="25">
        <v>90.2511249018067</v>
      </c>
      <c r="Q8" s="28">
        <v>4</v>
      </c>
      <c r="R8" s="23">
        <v>3</v>
      </c>
      <c r="S8" s="23" t="s">
        <v>33</v>
      </c>
      <c r="T8" s="23">
        <v>142</v>
      </c>
      <c r="U8" s="28" t="s">
        <v>34</v>
      </c>
      <c r="V8" s="28"/>
      <c r="W8" s="28" t="s">
        <v>37</v>
      </c>
      <c r="X8" s="29"/>
    </row>
    <row r="9" ht="18" customHeight="1" spans="1:24">
      <c r="A9" s="23" t="s">
        <v>29</v>
      </c>
      <c r="B9" s="23" t="s">
        <v>190</v>
      </c>
      <c r="C9" s="24">
        <v>2023</v>
      </c>
      <c r="D9" s="24" t="s">
        <v>199</v>
      </c>
      <c r="E9" s="24">
        <v>2333110322</v>
      </c>
      <c r="F9" s="23" t="s">
        <v>200</v>
      </c>
      <c r="G9" s="25">
        <v>89.9157894736842</v>
      </c>
      <c r="H9" s="26">
        <v>10.375</v>
      </c>
      <c r="I9" s="25">
        <v>100</v>
      </c>
      <c r="J9" s="26">
        <v>89.2835820895522</v>
      </c>
      <c r="K9" s="25">
        <v>2.1</v>
      </c>
      <c r="L9" s="26">
        <v>91.3835820895522</v>
      </c>
      <c r="M9" s="25">
        <v>65.9</v>
      </c>
      <c r="N9" s="26">
        <v>0</v>
      </c>
      <c r="O9" s="25">
        <v>65.9</v>
      </c>
      <c r="P9" s="25">
        <f t="shared" si="3"/>
        <v>90.1276865671641</v>
      </c>
      <c r="Q9" s="28">
        <v>5</v>
      </c>
      <c r="R9" s="23">
        <v>5</v>
      </c>
      <c r="S9" s="23" t="s">
        <v>33</v>
      </c>
      <c r="T9" s="23">
        <v>142</v>
      </c>
      <c r="U9" s="28" t="s">
        <v>34</v>
      </c>
      <c r="V9" s="28"/>
      <c r="W9" s="28" t="s">
        <v>37</v>
      </c>
      <c r="X9" s="29"/>
    </row>
    <row r="10" ht="18" customHeight="1" spans="1:24">
      <c r="A10" s="23" t="s">
        <v>29</v>
      </c>
      <c r="B10" s="23" t="s">
        <v>190</v>
      </c>
      <c r="C10" s="24">
        <v>2023</v>
      </c>
      <c r="D10" s="24" t="s">
        <v>191</v>
      </c>
      <c r="E10" s="23">
        <v>2333110198</v>
      </c>
      <c r="F10" s="24" t="s">
        <v>201</v>
      </c>
      <c r="G10" s="25">
        <v>90</v>
      </c>
      <c r="H10" s="26">
        <v>4</v>
      </c>
      <c r="I10" s="25">
        <f t="shared" ref="I10:I16" si="4">G10+H10</f>
        <v>94</v>
      </c>
      <c r="J10" s="26">
        <v>89.6865671641791</v>
      </c>
      <c r="K10" s="25">
        <v>0.225</v>
      </c>
      <c r="L10" s="26">
        <f t="shared" si="2"/>
        <v>89.9115671641791</v>
      </c>
      <c r="M10" s="25">
        <v>81.5</v>
      </c>
      <c r="N10" s="26">
        <v>0</v>
      </c>
      <c r="O10" s="25">
        <f t="shared" ref="O10:O16" si="5">M10+N10</f>
        <v>81.5</v>
      </c>
      <c r="P10" s="25">
        <f>L10*0.75+I10*0.15+O10*0.1</f>
        <v>89.6836753731343</v>
      </c>
      <c r="Q10" s="28">
        <v>6</v>
      </c>
      <c r="R10" s="23">
        <v>4</v>
      </c>
      <c r="S10" s="24" t="s">
        <v>33</v>
      </c>
      <c r="T10" s="23">
        <v>142</v>
      </c>
      <c r="U10" s="28" t="s">
        <v>34</v>
      </c>
      <c r="V10" s="28"/>
      <c r="W10" s="28" t="s">
        <v>37</v>
      </c>
      <c r="X10" s="29"/>
    </row>
    <row r="11" ht="18" customHeight="1" spans="1:24">
      <c r="A11" s="23" t="s">
        <v>29</v>
      </c>
      <c r="B11" s="23" t="s">
        <v>190</v>
      </c>
      <c r="C11" s="24">
        <v>2023</v>
      </c>
      <c r="D11" s="24" t="s">
        <v>197</v>
      </c>
      <c r="E11" s="24">
        <v>2332110327</v>
      </c>
      <c r="F11" s="23" t="s">
        <v>202</v>
      </c>
      <c r="G11" s="25">
        <v>90</v>
      </c>
      <c r="H11" s="26">
        <v>7.5</v>
      </c>
      <c r="I11" s="25">
        <v>97.5</v>
      </c>
      <c r="J11" s="26">
        <v>87.7462686567164</v>
      </c>
      <c r="K11" s="25">
        <v>2.83</v>
      </c>
      <c r="L11" s="26">
        <v>90.5762686567164</v>
      </c>
      <c r="M11" s="25">
        <v>60</v>
      </c>
      <c r="N11" s="26">
        <v>0</v>
      </c>
      <c r="O11" s="25">
        <v>60</v>
      </c>
      <c r="P11" s="25">
        <f t="shared" ref="P11:P16" si="6">I11*0.15+L11*0.75+O11*0.1</f>
        <v>88.5572014925373</v>
      </c>
      <c r="Q11" s="28">
        <v>7</v>
      </c>
      <c r="R11" s="23">
        <v>7</v>
      </c>
      <c r="S11" s="23" t="s">
        <v>33</v>
      </c>
      <c r="T11" s="23">
        <v>142</v>
      </c>
      <c r="U11" s="28" t="s">
        <v>34</v>
      </c>
      <c r="V11" s="23"/>
      <c r="W11" s="24" t="s">
        <v>37</v>
      </c>
      <c r="X11" s="102"/>
    </row>
    <row r="12" ht="18" customHeight="1" spans="1:24">
      <c r="A12" s="23" t="s">
        <v>29</v>
      </c>
      <c r="B12" s="23" t="s">
        <v>190</v>
      </c>
      <c r="C12" s="24">
        <v>2023</v>
      </c>
      <c r="D12" s="24" t="s">
        <v>199</v>
      </c>
      <c r="E12" s="24">
        <v>2333110317</v>
      </c>
      <c r="F12" s="23" t="s">
        <v>203</v>
      </c>
      <c r="G12" s="25">
        <v>89.9359267734554</v>
      </c>
      <c r="H12" s="26">
        <v>7</v>
      </c>
      <c r="I12" s="25">
        <v>96.9359267734554</v>
      </c>
      <c r="J12" s="26">
        <v>87.2388059701493</v>
      </c>
      <c r="K12" s="25">
        <f>1.69+0.05</f>
        <v>1.74</v>
      </c>
      <c r="L12" s="26">
        <f t="shared" ref="L12:L16" si="7">J12+K12</f>
        <v>88.9788059701493</v>
      </c>
      <c r="M12" s="25">
        <v>71.8</v>
      </c>
      <c r="N12" s="26">
        <v>0</v>
      </c>
      <c r="O12" s="25">
        <v>71.8</v>
      </c>
      <c r="P12" s="25">
        <f t="shared" si="6"/>
        <v>88.4544934936303</v>
      </c>
      <c r="Q12" s="28">
        <v>8</v>
      </c>
      <c r="R12" s="23">
        <v>10</v>
      </c>
      <c r="S12" s="23" t="s">
        <v>33</v>
      </c>
      <c r="T12" s="23">
        <v>142</v>
      </c>
      <c r="U12" s="28" t="s">
        <v>40</v>
      </c>
      <c r="V12" s="28"/>
      <c r="W12" s="28" t="s">
        <v>41</v>
      </c>
      <c r="X12" s="29"/>
    </row>
    <row r="13" ht="18" customHeight="1" spans="1:24">
      <c r="A13" s="23" t="s">
        <v>29</v>
      </c>
      <c r="B13" s="23" t="s">
        <v>190</v>
      </c>
      <c r="C13" s="24">
        <v>2023</v>
      </c>
      <c r="D13" s="24" t="s">
        <v>191</v>
      </c>
      <c r="E13" s="101">
        <v>2333110210</v>
      </c>
      <c r="F13" s="23" t="s">
        <v>204</v>
      </c>
      <c r="G13" s="25">
        <v>90</v>
      </c>
      <c r="H13" s="26">
        <v>5</v>
      </c>
      <c r="I13" s="25">
        <f t="shared" si="4"/>
        <v>95</v>
      </c>
      <c r="J13" s="26">
        <v>84.9701492537313</v>
      </c>
      <c r="K13" s="25">
        <v>3.2</v>
      </c>
      <c r="L13" s="26">
        <f t="shared" si="7"/>
        <v>88.1701492537314</v>
      </c>
      <c r="M13" s="25">
        <v>80.6</v>
      </c>
      <c r="N13" s="26">
        <v>0</v>
      </c>
      <c r="O13" s="25">
        <f t="shared" si="5"/>
        <v>80.6</v>
      </c>
      <c r="P13" s="25">
        <f>L13*0.75+I13*0.15+O13*0.1</f>
        <v>88.4376119402985</v>
      </c>
      <c r="Q13" s="28">
        <v>9</v>
      </c>
      <c r="R13" s="23">
        <v>18</v>
      </c>
      <c r="S13" s="24" t="s">
        <v>33</v>
      </c>
      <c r="T13" s="23">
        <v>142</v>
      </c>
      <c r="U13" s="28" t="s">
        <v>40</v>
      </c>
      <c r="V13" s="28"/>
      <c r="W13" s="28"/>
      <c r="X13" s="29"/>
    </row>
    <row r="14" ht="18" customHeight="1" spans="1:24">
      <c r="A14" s="23" t="s">
        <v>29</v>
      </c>
      <c r="B14" s="23" t="s">
        <v>190</v>
      </c>
      <c r="C14" s="24">
        <v>2023</v>
      </c>
      <c r="D14" s="24" t="s">
        <v>197</v>
      </c>
      <c r="E14" s="24">
        <v>2333110255</v>
      </c>
      <c r="F14" s="23" t="s">
        <v>205</v>
      </c>
      <c r="G14" s="25">
        <v>89.9178947368421</v>
      </c>
      <c r="H14" s="26">
        <v>5.25</v>
      </c>
      <c r="I14" s="25">
        <v>95.1678947368421</v>
      </c>
      <c r="J14" s="26">
        <v>83.4328358208955</v>
      </c>
      <c r="K14" s="25">
        <v>4.87</v>
      </c>
      <c r="L14" s="26">
        <v>88.3</v>
      </c>
      <c r="M14" s="25">
        <v>78.5</v>
      </c>
      <c r="N14" s="26">
        <v>0</v>
      </c>
      <c r="O14" s="25">
        <v>78.5</v>
      </c>
      <c r="P14" s="25">
        <f t="shared" si="6"/>
        <v>88.3501842105263</v>
      </c>
      <c r="Q14" s="28">
        <v>10</v>
      </c>
      <c r="R14" s="23">
        <v>32</v>
      </c>
      <c r="S14" s="23" t="s">
        <v>33</v>
      </c>
      <c r="T14" s="23">
        <v>142</v>
      </c>
      <c r="U14" s="28" t="s">
        <v>40</v>
      </c>
      <c r="V14" s="23"/>
      <c r="W14" s="24"/>
      <c r="X14" s="102"/>
    </row>
    <row r="15" ht="18" customHeight="1" spans="1:24">
      <c r="A15" s="23" t="s">
        <v>29</v>
      </c>
      <c r="B15" s="23" t="s">
        <v>190</v>
      </c>
      <c r="C15" s="24">
        <v>2023</v>
      </c>
      <c r="D15" s="24" t="s">
        <v>195</v>
      </c>
      <c r="E15" s="101">
        <v>2333110225</v>
      </c>
      <c r="F15" s="23" t="s">
        <v>206</v>
      </c>
      <c r="G15" s="25">
        <v>90</v>
      </c>
      <c r="H15" s="26">
        <v>6.25</v>
      </c>
      <c r="I15" s="25">
        <f t="shared" si="4"/>
        <v>96.25</v>
      </c>
      <c r="J15" s="26">
        <v>86.6119402985075</v>
      </c>
      <c r="K15" s="25">
        <v>1</v>
      </c>
      <c r="L15" s="26">
        <f t="shared" si="7"/>
        <v>87.6119402985075</v>
      </c>
      <c r="M15" s="25">
        <v>79.25</v>
      </c>
      <c r="N15" s="26">
        <v>0</v>
      </c>
      <c r="O15" s="25">
        <f t="shared" si="5"/>
        <v>79.25</v>
      </c>
      <c r="P15" s="25">
        <f t="shared" si="6"/>
        <v>88.0714552238806</v>
      </c>
      <c r="Q15" s="28">
        <v>11</v>
      </c>
      <c r="R15" s="23">
        <v>13</v>
      </c>
      <c r="S15" s="23" t="s">
        <v>33</v>
      </c>
      <c r="T15" s="23">
        <v>142</v>
      </c>
      <c r="U15" s="28" t="s">
        <v>40</v>
      </c>
      <c r="V15" s="28"/>
      <c r="W15" s="28" t="s">
        <v>37</v>
      </c>
      <c r="X15" s="103"/>
    </row>
    <row r="16" ht="18" customHeight="1" spans="1:24">
      <c r="A16" s="23" t="s">
        <v>29</v>
      </c>
      <c r="B16" s="23" t="s">
        <v>190</v>
      </c>
      <c r="C16" s="24">
        <v>2023</v>
      </c>
      <c r="D16" s="24" t="s">
        <v>195</v>
      </c>
      <c r="E16" s="101">
        <v>2333110227</v>
      </c>
      <c r="F16" s="23" t="s">
        <v>207</v>
      </c>
      <c r="G16" s="25">
        <v>89.6704805491991</v>
      </c>
      <c r="H16" s="26">
        <v>3.5</v>
      </c>
      <c r="I16" s="25">
        <f t="shared" si="4"/>
        <v>93.1704805491991</v>
      </c>
      <c r="J16" s="26">
        <v>84.6268656716418</v>
      </c>
      <c r="K16" s="25">
        <v>3.17</v>
      </c>
      <c r="L16" s="26">
        <f t="shared" si="7"/>
        <v>87.7968656716418</v>
      </c>
      <c r="M16" s="25">
        <v>78.5</v>
      </c>
      <c r="N16" s="26">
        <v>0</v>
      </c>
      <c r="O16" s="25">
        <f t="shared" si="5"/>
        <v>78.5</v>
      </c>
      <c r="P16" s="25">
        <f t="shared" si="6"/>
        <v>87.6732213361112</v>
      </c>
      <c r="Q16" s="28">
        <v>12</v>
      </c>
      <c r="R16" s="23">
        <v>23</v>
      </c>
      <c r="S16" s="23" t="s">
        <v>33</v>
      </c>
      <c r="T16" s="23">
        <v>142</v>
      </c>
      <c r="U16" s="28" t="s">
        <v>40</v>
      </c>
      <c r="V16" s="28"/>
      <c r="W16" s="28"/>
      <c r="X16" s="103"/>
    </row>
    <row r="17" ht="18" customHeight="1" spans="1:24">
      <c r="A17" s="23" t="s">
        <v>29</v>
      </c>
      <c r="B17" s="23" t="s">
        <v>190</v>
      </c>
      <c r="C17" s="24">
        <v>2023</v>
      </c>
      <c r="D17" s="24" t="s">
        <v>197</v>
      </c>
      <c r="E17" s="24">
        <v>2333110254</v>
      </c>
      <c r="F17" s="23" t="s">
        <v>208</v>
      </c>
      <c r="G17" s="25">
        <v>89.6694736842105</v>
      </c>
      <c r="H17" s="26">
        <v>0</v>
      </c>
      <c r="I17" s="25">
        <v>89.6694736842105</v>
      </c>
      <c r="J17" s="26">
        <v>84.7164179104478</v>
      </c>
      <c r="K17" s="25">
        <v>4</v>
      </c>
      <c r="L17" s="26">
        <v>88.7164179104478</v>
      </c>
      <c r="M17" s="25">
        <v>76.7</v>
      </c>
      <c r="N17" s="26">
        <v>0</v>
      </c>
      <c r="O17" s="25">
        <v>76.7</v>
      </c>
      <c r="P17" s="25">
        <v>87.6577344854674</v>
      </c>
      <c r="Q17" s="28">
        <v>13</v>
      </c>
      <c r="R17" s="23">
        <v>22</v>
      </c>
      <c r="S17" s="23" t="s">
        <v>33</v>
      </c>
      <c r="T17" s="23">
        <v>142</v>
      </c>
      <c r="U17" s="28" t="s">
        <v>40</v>
      </c>
      <c r="V17" s="23"/>
      <c r="W17" s="24"/>
      <c r="X17" s="23"/>
    </row>
    <row r="18" ht="18" customHeight="1" spans="1:24">
      <c r="A18" s="23" t="s">
        <v>29</v>
      </c>
      <c r="B18" s="23" t="s">
        <v>190</v>
      </c>
      <c r="C18" s="24">
        <v>2023</v>
      </c>
      <c r="D18" s="24" t="s">
        <v>197</v>
      </c>
      <c r="E18" s="24">
        <v>2333110267</v>
      </c>
      <c r="F18" s="23" t="s">
        <v>209</v>
      </c>
      <c r="G18" s="25">
        <v>89.9747368421053</v>
      </c>
      <c r="H18" s="26">
        <v>3</v>
      </c>
      <c r="I18" s="25">
        <v>92.9747368421053</v>
      </c>
      <c r="J18" s="26">
        <v>87.5522388059701</v>
      </c>
      <c r="K18" s="25">
        <v>1.6</v>
      </c>
      <c r="L18" s="26">
        <v>89.1522388059701</v>
      </c>
      <c r="M18" s="25">
        <v>67.9</v>
      </c>
      <c r="N18" s="26">
        <v>0</v>
      </c>
      <c r="O18" s="25">
        <v>67.9</v>
      </c>
      <c r="P18" s="25">
        <v>87.6003896307934</v>
      </c>
      <c r="Q18" s="28">
        <v>14</v>
      </c>
      <c r="R18" s="23">
        <v>8</v>
      </c>
      <c r="S18" s="23" t="s">
        <v>33</v>
      </c>
      <c r="T18" s="23">
        <v>142</v>
      </c>
      <c r="U18" s="28" t="s">
        <v>40</v>
      </c>
      <c r="V18" s="23"/>
      <c r="W18" s="24" t="s">
        <v>37</v>
      </c>
      <c r="X18" s="23"/>
    </row>
    <row r="19" ht="18" customHeight="1" spans="1:24">
      <c r="A19" s="23" t="s">
        <v>29</v>
      </c>
      <c r="B19" s="23" t="s">
        <v>190</v>
      </c>
      <c r="C19" s="24">
        <v>2023</v>
      </c>
      <c r="D19" s="24" t="s">
        <v>195</v>
      </c>
      <c r="E19" s="101">
        <v>2333110249</v>
      </c>
      <c r="F19" s="23" t="s">
        <v>210</v>
      </c>
      <c r="G19" s="25">
        <v>89.9915789473684</v>
      </c>
      <c r="H19" s="26">
        <v>0.75</v>
      </c>
      <c r="I19" s="25">
        <f t="shared" ref="I19:I28" si="8">G19+H19</f>
        <v>90.7415789473684</v>
      </c>
      <c r="J19" s="26">
        <v>84.8805970149254</v>
      </c>
      <c r="K19" s="25">
        <v>2</v>
      </c>
      <c r="L19" s="26">
        <f t="shared" ref="L19:L22" si="9">J19+K19</f>
        <v>86.8805970149254</v>
      </c>
      <c r="M19" s="25">
        <v>84.9</v>
      </c>
      <c r="N19" s="26">
        <v>0</v>
      </c>
      <c r="O19" s="25">
        <f t="shared" ref="O19:O22" si="10">M19+N19</f>
        <v>84.9</v>
      </c>
      <c r="P19" s="25">
        <f t="shared" ref="P19:P25" si="11">I19*0.15+L19*0.75+O19*0.1</f>
        <v>87.2616846032993</v>
      </c>
      <c r="Q19" s="28">
        <v>15</v>
      </c>
      <c r="R19" s="23">
        <v>19</v>
      </c>
      <c r="S19" s="23" t="s">
        <v>33</v>
      </c>
      <c r="T19" s="23">
        <v>142</v>
      </c>
      <c r="U19" s="28" t="s">
        <v>40</v>
      </c>
      <c r="V19" s="28"/>
      <c r="W19" s="28"/>
      <c r="X19" s="103"/>
    </row>
    <row r="20" ht="18" customHeight="1" spans="1:24">
      <c r="A20" s="23" t="s">
        <v>29</v>
      </c>
      <c r="B20" s="23" t="s">
        <v>190</v>
      </c>
      <c r="C20" s="24">
        <v>2023</v>
      </c>
      <c r="D20" s="24" t="s">
        <v>197</v>
      </c>
      <c r="E20" s="24">
        <v>2333110265</v>
      </c>
      <c r="F20" s="23" t="s">
        <v>211</v>
      </c>
      <c r="G20" s="25">
        <v>89.9747368421053</v>
      </c>
      <c r="H20" s="26">
        <v>0</v>
      </c>
      <c r="I20" s="25">
        <v>89.9747368421053</v>
      </c>
      <c r="J20" s="26">
        <v>87.3134328358209</v>
      </c>
      <c r="K20" s="25">
        <v>0.1</v>
      </c>
      <c r="L20" s="26">
        <v>87.4134328358209</v>
      </c>
      <c r="M20" s="25">
        <v>80.95</v>
      </c>
      <c r="N20" s="26">
        <v>0</v>
      </c>
      <c r="O20" s="25">
        <v>80.95</v>
      </c>
      <c r="P20" s="25">
        <v>87.1512851531814</v>
      </c>
      <c r="Q20" s="28">
        <v>16</v>
      </c>
      <c r="R20" s="23">
        <v>9</v>
      </c>
      <c r="S20" s="23" t="s">
        <v>33</v>
      </c>
      <c r="T20" s="23">
        <v>142</v>
      </c>
      <c r="U20" s="28" t="s">
        <v>40</v>
      </c>
      <c r="V20" s="23"/>
      <c r="W20" s="24" t="s">
        <v>37</v>
      </c>
      <c r="X20" s="23"/>
    </row>
    <row r="21" ht="18" customHeight="1" spans="1:24">
      <c r="A21" s="23" t="s">
        <v>29</v>
      </c>
      <c r="B21" s="23" t="s">
        <v>190</v>
      </c>
      <c r="C21" s="24">
        <v>2023</v>
      </c>
      <c r="D21" s="24" t="s">
        <v>195</v>
      </c>
      <c r="E21" s="101">
        <v>2333110228</v>
      </c>
      <c r="F21" s="23" t="s">
        <v>212</v>
      </c>
      <c r="G21" s="25">
        <v>89.7711670480549</v>
      </c>
      <c r="H21" s="26">
        <v>12.75</v>
      </c>
      <c r="I21" s="25">
        <v>100</v>
      </c>
      <c r="J21" s="26">
        <v>84.4626865671642</v>
      </c>
      <c r="K21" s="25">
        <v>1</v>
      </c>
      <c r="L21" s="26">
        <f t="shared" si="9"/>
        <v>85.4626865671642</v>
      </c>
      <c r="M21" s="25">
        <v>79.35</v>
      </c>
      <c r="N21" s="26">
        <v>0</v>
      </c>
      <c r="O21" s="25">
        <f t="shared" si="10"/>
        <v>79.35</v>
      </c>
      <c r="P21" s="25">
        <f t="shared" si="11"/>
        <v>87.0320149253731</v>
      </c>
      <c r="Q21" s="28">
        <v>17</v>
      </c>
      <c r="R21" s="23">
        <v>24</v>
      </c>
      <c r="S21" s="23" t="s">
        <v>33</v>
      </c>
      <c r="T21" s="23">
        <v>142</v>
      </c>
      <c r="U21" s="28" t="s">
        <v>40</v>
      </c>
      <c r="V21" s="28"/>
      <c r="W21" s="28"/>
      <c r="X21" s="103"/>
    </row>
    <row r="22" ht="18" customHeight="1" spans="1:24">
      <c r="A22" s="23" t="s">
        <v>29</v>
      </c>
      <c r="B22" s="23" t="s">
        <v>190</v>
      </c>
      <c r="C22" s="24">
        <v>2023</v>
      </c>
      <c r="D22" s="24" t="s">
        <v>191</v>
      </c>
      <c r="E22" s="101">
        <v>2333110206</v>
      </c>
      <c r="F22" s="23" t="s">
        <v>213</v>
      </c>
      <c r="G22" s="25">
        <v>90</v>
      </c>
      <c r="H22" s="26">
        <v>2</v>
      </c>
      <c r="I22" s="25">
        <f t="shared" si="8"/>
        <v>92</v>
      </c>
      <c r="J22" s="26">
        <v>86.8358208955224</v>
      </c>
      <c r="K22" s="25">
        <v>0.5</v>
      </c>
      <c r="L22" s="26">
        <f t="shared" si="9"/>
        <v>87.3358208955224</v>
      </c>
      <c r="M22" s="25">
        <v>76.2</v>
      </c>
      <c r="N22" s="26">
        <v>0</v>
      </c>
      <c r="O22" s="25">
        <f t="shared" si="10"/>
        <v>76.2</v>
      </c>
      <c r="P22" s="25">
        <f>L22*0.75+I22*0.15+O22*0.1</f>
        <v>86.9218656716418</v>
      </c>
      <c r="Q22" s="28">
        <v>18</v>
      </c>
      <c r="R22" s="23">
        <v>11</v>
      </c>
      <c r="S22" s="24" t="s">
        <v>33</v>
      </c>
      <c r="T22" s="23">
        <v>142</v>
      </c>
      <c r="U22" s="28" t="s">
        <v>40</v>
      </c>
      <c r="V22" s="28"/>
      <c r="W22" s="24" t="s">
        <v>37</v>
      </c>
      <c r="X22" s="103"/>
    </row>
    <row r="23" ht="18" customHeight="1" spans="1:24">
      <c r="A23" s="23" t="s">
        <v>29</v>
      </c>
      <c r="B23" s="23" t="s">
        <v>190</v>
      </c>
      <c r="C23" s="24">
        <v>2023</v>
      </c>
      <c r="D23" s="24" t="s">
        <v>199</v>
      </c>
      <c r="E23" s="24">
        <v>2333110341</v>
      </c>
      <c r="F23" s="23" t="s">
        <v>214</v>
      </c>
      <c r="G23" s="25">
        <v>89.7978947368421</v>
      </c>
      <c r="H23" s="26">
        <v>0.5</v>
      </c>
      <c r="I23" s="25">
        <v>90.2978947368421</v>
      </c>
      <c r="J23" s="26">
        <v>85.8059701492537</v>
      </c>
      <c r="K23" s="25">
        <v>1.675</v>
      </c>
      <c r="L23" s="26">
        <v>87.4809701492537</v>
      </c>
      <c r="M23" s="25">
        <v>77.1</v>
      </c>
      <c r="N23" s="26">
        <v>0</v>
      </c>
      <c r="O23" s="25">
        <v>77.1</v>
      </c>
      <c r="P23" s="25">
        <v>86.8654118224666</v>
      </c>
      <c r="Q23" s="28">
        <v>19</v>
      </c>
      <c r="R23" s="23">
        <v>17</v>
      </c>
      <c r="S23" s="23" t="s">
        <v>33</v>
      </c>
      <c r="T23" s="23">
        <v>142</v>
      </c>
      <c r="U23" s="28" t="s">
        <v>40</v>
      </c>
      <c r="V23" s="28"/>
      <c r="W23" s="28"/>
      <c r="X23" s="103"/>
    </row>
    <row r="24" ht="18" customHeight="1" spans="1:24">
      <c r="A24" s="23" t="s">
        <v>29</v>
      </c>
      <c r="B24" s="23" t="s">
        <v>190</v>
      </c>
      <c r="C24" s="24">
        <v>2023</v>
      </c>
      <c r="D24" s="24" t="s">
        <v>191</v>
      </c>
      <c r="E24" s="101">
        <v>2333110209</v>
      </c>
      <c r="F24" s="23" t="s">
        <v>215</v>
      </c>
      <c r="G24" s="25">
        <v>90</v>
      </c>
      <c r="H24" s="26">
        <v>2</v>
      </c>
      <c r="I24" s="25">
        <f t="shared" si="8"/>
        <v>92</v>
      </c>
      <c r="J24" s="26">
        <v>84.8358208955224</v>
      </c>
      <c r="K24" s="25">
        <v>1</v>
      </c>
      <c r="L24" s="26">
        <f t="shared" ref="L24:L28" si="12">J24+K24</f>
        <v>85.8358208955224</v>
      </c>
      <c r="M24" s="25">
        <v>85.1</v>
      </c>
      <c r="N24" s="26">
        <v>1</v>
      </c>
      <c r="O24" s="25">
        <f t="shared" ref="O24:O28" si="13">M24+N24</f>
        <v>86.1</v>
      </c>
      <c r="P24" s="25">
        <f t="shared" si="11"/>
        <v>86.7868656716418</v>
      </c>
      <c r="Q24" s="28">
        <v>20</v>
      </c>
      <c r="R24" s="23">
        <v>20</v>
      </c>
      <c r="S24" s="24" t="s">
        <v>33</v>
      </c>
      <c r="T24" s="23">
        <v>142</v>
      </c>
      <c r="U24" s="28" t="s">
        <v>40</v>
      </c>
      <c r="V24" s="28"/>
      <c r="W24" s="28"/>
      <c r="X24" s="103"/>
    </row>
    <row r="25" ht="18" customHeight="1" spans="1:24">
      <c r="A25" s="23" t="s">
        <v>29</v>
      </c>
      <c r="B25" s="23" t="s">
        <v>190</v>
      </c>
      <c r="C25" s="24">
        <v>2023</v>
      </c>
      <c r="D25" s="24" t="s">
        <v>195</v>
      </c>
      <c r="E25" s="101">
        <v>2315110280</v>
      </c>
      <c r="F25" s="23" t="s">
        <v>216</v>
      </c>
      <c r="G25" s="25">
        <v>89.9915789473684</v>
      </c>
      <c r="H25" s="26">
        <v>5.25</v>
      </c>
      <c r="I25" s="25">
        <f t="shared" si="8"/>
        <v>95.2415789473684</v>
      </c>
      <c r="J25" s="26">
        <v>83.1190476190476</v>
      </c>
      <c r="K25" s="25">
        <v>2</v>
      </c>
      <c r="L25" s="26">
        <f t="shared" si="12"/>
        <v>85.1190476190476</v>
      </c>
      <c r="M25" s="25">
        <v>78.3</v>
      </c>
      <c r="N25" s="26">
        <v>0</v>
      </c>
      <c r="O25" s="25">
        <f t="shared" si="13"/>
        <v>78.3</v>
      </c>
      <c r="P25" s="25">
        <f t="shared" si="11"/>
        <v>85.955522556391</v>
      </c>
      <c r="Q25" s="28">
        <v>21</v>
      </c>
      <c r="R25" s="23">
        <v>36</v>
      </c>
      <c r="S25" s="23" t="s">
        <v>33</v>
      </c>
      <c r="T25" s="23">
        <v>142</v>
      </c>
      <c r="U25" s="28" t="s">
        <v>40</v>
      </c>
      <c r="V25" s="28"/>
      <c r="W25" s="28"/>
      <c r="X25" s="103"/>
    </row>
    <row r="26" ht="18" customHeight="1" spans="1:24">
      <c r="A26" s="23" t="s">
        <v>29</v>
      </c>
      <c r="B26" s="23" t="s">
        <v>190</v>
      </c>
      <c r="C26" s="24">
        <v>2023</v>
      </c>
      <c r="D26" s="24" t="s">
        <v>191</v>
      </c>
      <c r="E26" s="23">
        <v>2233110369</v>
      </c>
      <c r="F26" s="24" t="s">
        <v>217</v>
      </c>
      <c r="G26" s="25">
        <v>90</v>
      </c>
      <c r="H26" s="26">
        <v>3</v>
      </c>
      <c r="I26" s="25">
        <f t="shared" si="8"/>
        <v>93</v>
      </c>
      <c r="J26" s="26">
        <v>84.0149253731343</v>
      </c>
      <c r="K26" s="25">
        <v>1.53</v>
      </c>
      <c r="L26" s="26">
        <f t="shared" si="12"/>
        <v>85.5449253731343</v>
      </c>
      <c r="M26" s="25">
        <v>77.5</v>
      </c>
      <c r="N26" s="26">
        <v>0</v>
      </c>
      <c r="O26" s="25">
        <f t="shared" si="13"/>
        <v>77.5</v>
      </c>
      <c r="P26" s="25">
        <f t="shared" ref="P26:P30" si="14">L26*0.75+I26*0.15+O26*0.1</f>
        <v>85.8586940298508</v>
      </c>
      <c r="Q26" s="28">
        <v>22</v>
      </c>
      <c r="R26" s="23">
        <v>28</v>
      </c>
      <c r="S26" s="24" t="s">
        <v>33</v>
      </c>
      <c r="T26" s="23">
        <v>142</v>
      </c>
      <c r="U26" s="28" t="s">
        <v>49</v>
      </c>
      <c r="V26" s="28"/>
      <c r="W26" s="28"/>
      <c r="X26" s="103"/>
    </row>
    <row r="27" ht="18" customHeight="1" spans="1:24">
      <c r="A27" s="23" t="s">
        <v>29</v>
      </c>
      <c r="B27" s="23" t="s">
        <v>190</v>
      </c>
      <c r="C27" s="24">
        <v>2023</v>
      </c>
      <c r="D27" s="24" t="s">
        <v>193</v>
      </c>
      <c r="E27" s="23">
        <v>2333110297</v>
      </c>
      <c r="F27" s="23" t="s">
        <v>218</v>
      </c>
      <c r="G27" s="25">
        <v>90</v>
      </c>
      <c r="H27" s="26">
        <v>4</v>
      </c>
      <c r="I27" s="25">
        <f t="shared" si="8"/>
        <v>94</v>
      </c>
      <c r="J27" s="26">
        <v>85.8955223880597</v>
      </c>
      <c r="K27" s="25">
        <v>0</v>
      </c>
      <c r="L27" s="26">
        <f t="shared" si="12"/>
        <v>85.8955223880597</v>
      </c>
      <c r="M27" s="25">
        <v>72.45</v>
      </c>
      <c r="N27" s="26">
        <v>0</v>
      </c>
      <c r="O27" s="25">
        <f t="shared" si="13"/>
        <v>72.45</v>
      </c>
      <c r="P27" s="25">
        <f t="shared" ref="P27:P32" si="15">I27*0.15+L27*0.75+O27*0.1</f>
        <v>85.7666417910448</v>
      </c>
      <c r="Q27" s="28">
        <v>23</v>
      </c>
      <c r="R27" s="23">
        <v>15</v>
      </c>
      <c r="S27" s="23" t="s">
        <v>33</v>
      </c>
      <c r="T27" s="23">
        <v>142</v>
      </c>
      <c r="U27" s="28" t="s">
        <v>49</v>
      </c>
      <c r="V27" s="28"/>
      <c r="W27" s="28"/>
      <c r="X27" s="103"/>
    </row>
    <row r="28" ht="18" customHeight="1" spans="1:24">
      <c r="A28" s="23" t="s">
        <v>29</v>
      </c>
      <c r="B28" s="23" t="s">
        <v>190</v>
      </c>
      <c r="C28" s="24">
        <v>2023</v>
      </c>
      <c r="D28" s="24" t="s">
        <v>191</v>
      </c>
      <c r="E28" s="101">
        <v>2333110204</v>
      </c>
      <c r="F28" s="23" t="s">
        <v>219</v>
      </c>
      <c r="G28" s="25">
        <v>90</v>
      </c>
      <c r="H28" s="26">
        <v>2</v>
      </c>
      <c r="I28" s="25">
        <f t="shared" si="8"/>
        <v>92</v>
      </c>
      <c r="J28" s="26">
        <v>82.6567164179104</v>
      </c>
      <c r="K28" s="25">
        <v>2.7</v>
      </c>
      <c r="L28" s="26">
        <f t="shared" si="12"/>
        <v>85.3567164179104</v>
      </c>
      <c r="M28" s="25">
        <v>79</v>
      </c>
      <c r="N28" s="26">
        <v>0</v>
      </c>
      <c r="O28" s="25">
        <f t="shared" si="13"/>
        <v>79</v>
      </c>
      <c r="P28" s="25">
        <f t="shared" si="14"/>
        <v>85.7175373134328</v>
      </c>
      <c r="Q28" s="28">
        <v>24</v>
      </c>
      <c r="R28" s="23">
        <v>41</v>
      </c>
      <c r="S28" s="24" t="s">
        <v>33</v>
      </c>
      <c r="T28" s="23">
        <v>142</v>
      </c>
      <c r="U28" s="28" t="s">
        <v>49</v>
      </c>
      <c r="V28" s="28"/>
      <c r="W28" s="28"/>
      <c r="X28" s="103"/>
    </row>
    <row r="29" ht="18" customHeight="1" spans="1:24">
      <c r="A29" s="23" t="s">
        <v>29</v>
      </c>
      <c r="B29" s="23" t="s">
        <v>190</v>
      </c>
      <c r="C29" s="24">
        <v>2023</v>
      </c>
      <c r="D29" s="24" t="s">
        <v>197</v>
      </c>
      <c r="E29" s="24">
        <v>2333110273</v>
      </c>
      <c r="F29" s="23" t="s">
        <v>220</v>
      </c>
      <c r="G29" s="25">
        <v>89.9915789473684</v>
      </c>
      <c r="H29" s="26">
        <v>3</v>
      </c>
      <c r="I29" s="25">
        <v>92.9915789473684</v>
      </c>
      <c r="J29" s="26">
        <v>86.6716417910448</v>
      </c>
      <c r="K29" s="25">
        <v>0</v>
      </c>
      <c r="L29" s="26">
        <v>86.6716417910448</v>
      </c>
      <c r="M29" s="25">
        <v>67.6</v>
      </c>
      <c r="N29" s="26">
        <v>0</v>
      </c>
      <c r="O29" s="25">
        <v>67.6</v>
      </c>
      <c r="P29" s="25">
        <f t="shared" si="14"/>
        <v>85.7124681853889</v>
      </c>
      <c r="Q29" s="28">
        <v>25</v>
      </c>
      <c r="R29" s="23">
        <v>12</v>
      </c>
      <c r="S29" s="23" t="s">
        <v>33</v>
      </c>
      <c r="T29" s="23">
        <v>142</v>
      </c>
      <c r="U29" s="28" t="s">
        <v>49</v>
      </c>
      <c r="V29" s="28"/>
      <c r="W29" s="28"/>
      <c r="X29" s="103"/>
    </row>
    <row r="30" ht="18" customHeight="1" spans="1:24">
      <c r="A30" s="23" t="s">
        <v>29</v>
      </c>
      <c r="B30" s="23" t="s">
        <v>190</v>
      </c>
      <c r="C30" s="24">
        <v>2023</v>
      </c>
      <c r="D30" s="24" t="s">
        <v>191</v>
      </c>
      <c r="E30" s="101">
        <v>2333110202</v>
      </c>
      <c r="F30" s="23" t="s">
        <v>221</v>
      </c>
      <c r="G30" s="25">
        <v>90</v>
      </c>
      <c r="H30" s="26">
        <v>4</v>
      </c>
      <c r="I30" s="25">
        <f t="shared" ref="I30:I32" si="16">G30+H30</f>
        <v>94</v>
      </c>
      <c r="J30" s="26">
        <v>83.3283582089552</v>
      </c>
      <c r="K30" s="25">
        <v>2.53</v>
      </c>
      <c r="L30" s="26">
        <f t="shared" ref="L30:L32" si="17">J30+K30</f>
        <v>85.8583582089552</v>
      </c>
      <c r="M30" s="25">
        <v>71.1</v>
      </c>
      <c r="N30" s="26">
        <v>0</v>
      </c>
      <c r="O30" s="25">
        <f t="shared" ref="O30:O32" si="18">M30+N30</f>
        <v>71.1</v>
      </c>
      <c r="P30" s="25">
        <f t="shared" si="14"/>
        <v>85.6037686567164</v>
      </c>
      <c r="Q30" s="28">
        <v>26</v>
      </c>
      <c r="R30" s="23">
        <v>34</v>
      </c>
      <c r="S30" s="24" t="s">
        <v>33</v>
      </c>
      <c r="T30" s="23">
        <v>142</v>
      </c>
      <c r="U30" s="28" t="s">
        <v>49</v>
      </c>
      <c r="V30" s="28"/>
      <c r="W30" s="28"/>
      <c r="X30" s="103"/>
    </row>
    <row r="31" ht="18" customHeight="1" spans="1:24">
      <c r="A31" s="23" t="s">
        <v>29</v>
      </c>
      <c r="B31" s="23" t="s">
        <v>190</v>
      </c>
      <c r="C31" s="24">
        <v>2023</v>
      </c>
      <c r="D31" s="24" t="s">
        <v>195</v>
      </c>
      <c r="E31" s="101">
        <v>2306110008</v>
      </c>
      <c r="F31" s="23" t="s">
        <v>222</v>
      </c>
      <c r="G31" s="25">
        <v>89.9633867276888</v>
      </c>
      <c r="H31" s="26">
        <v>8.25</v>
      </c>
      <c r="I31" s="25">
        <f t="shared" si="16"/>
        <v>98.2133867276888</v>
      </c>
      <c r="J31" s="26">
        <v>83.5671641791045</v>
      </c>
      <c r="K31" s="25">
        <v>0.2</v>
      </c>
      <c r="L31" s="26">
        <f t="shared" si="17"/>
        <v>83.7671641791045</v>
      </c>
      <c r="M31" s="25">
        <v>78.75</v>
      </c>
      <c r="N31" s="26">
        <v>0</v>
      </c>
      <c r="O31" s="25">
        <f t="shared" si="18"/>
        <v>78.75</v>
      </c>
      <c r="P31" s="25">
        <f t="shared" si="15"/>
        <v>85.4323811434817</v>
      </c>
      <c r="Q31" s="28">
        <v>27</v>
      </c>
      <c r="R31" s="23">
        <v>31</v>
      </c>
      <c r="S31" s="23" t="s">
        <v>33</v>
      </c>
      <c r="T31" s="23">
        <v>142</v>
      </c>
      <c r="U31" s="28" t="s">
        <v>49</v>
      </c>
      <c r="V31" s="28"/>
      <c r="W31" s="28"/>
      <c r="X31" s="103"/>
    </row>
    <row r="32" ht="18" customHeight="1" spans="1:24">
      <c r="A32" s="23" t="s">
        <v>29</v>
      </c>
      <c r="B32" s="23" t="s">
        <v>190</v>
      </c>
      <c r="C32" s="24">
        <v>2023</v>
      </c>
      <c r="D32" s="24" t="s">
        <v>193</v>
      </c>
      <c r="E32" s="23">
        <v>2333110298</v>
      </c>
      <c r="F32" s="23" t="s">
        <v>223</v>
      </c>
      <c r="G32" s="25">
        <v>90</v>
      </c>
      <c r="H32" s="26">
        <v>0</v>
      </c>
      <c r="I32" s="25">
        <f t="shared" si="16"/>
        <v>90</v>
      </c>
      <c r="J32" s="26">
        <v>84.0746268656716</v>
      </c>
      <c r="K32" s="25">
        <v>1.2</v>
      </c>
      <c r="L32" s="26">
        <f t="shared" si="17"/>
        <v>85.2746268656716</v>
      </c>
      <c r="M32" s="25">
        <v>79.6</v>
      </c>
      <c r="N32" s="26">
        <v>0</v>
      </c>
      <c r="O32" s="25">
        <f t="shared" si="18"/>
        <v>79.6</v>
      </c>
      <c r="P32" s="25">
        <f t="shared" si="15"/>
        <v>85.4159701492537</v>
      </c>
      <c r="Q32" s="28">
        <v>28</v>
      </c>
      <c r="R32" s="23">
        <v>27</v>
      </c>
      <c r="S32" s="23" t="s">
        <v>33</v>
      </c>
      <c r="T32" s="23">
        <v>142</v>
      </c>
      <c r="U32" s="28" t="s">
        <v>49</v>
      </c>
      <c r="V32" s="28"/>
      <c r="W32" s="28"/>
      <c r="X32" s="29"/>
    </row>
    <row r="33" ht="18" customHeight="1" spans="1:24">
      <c r="A33" s="23" t="s">
        <v>29</v>
      </c>
      <c r="B33" s="23" t="s">
        <v>190</v>
      </c>
      <c r="C33" s="24">
        <v>2023</v>
      </c>
      <c r="D33" s="24" t="s">
        <v>197</v>
      </c>
      <c r="E33" s="24">
        <v>2333110260</v>
      </c>
      <c r="F33" s="23" t="s">
        <v>224</v>
      </c>
      <c r="G33" s="25">
        <v>90</v>
      </c>
      <c r="H33" s="26">
        <v>0</v>
      </c>
      <c r="I33" s="25">
        <v>90</v>
      </c>
      <c r="J33" s="26">
        <v>84.1194029850746</v>
      </c>
      <c r="K33" s="25">
        <v>4</v>
      </c>
      <c r="L33" s="26">
        <v>88.1194029850746</v>
      </c>
      <c r="M33" s="25">
        <v>53.2</v>
      </c>
      <c r="N33" s="26">
        <v>0</v>
      </c>
      <c r="O33" s="25">
        <v>53.2</v>
      </c>
      <c r="P33" s="25">
        <v>84.909552238806</v>
      </c>
      <c r="Q33" s="28">
        <v>29</v>
      </c>
      <c r="R33" s="23">
        <v>26</v>
      </c>
      <c r="S33" s="80" t="s">
        <v>54</v>
      </c>
      <c r="T33" s="23">
        <v>142</v>
      </c>
      <c r="U33" s="24" t="s">
        <v>71</v>
      </c>
      <c r="V33" s="23"/>
      <c r="W33" s="24"/>
      <c r="X33" s="23"/>
    </row>
    <row r="34" ht="18" customHeight="1" spans="1:24">
      <c r="A34" s="23" t="s">
        <v>29</v>
      </c>
      <c r="B34" s="23" t="s">
        <v>190</v>
      </c>
      <c r="C34" s="24">
        <v>2023</v>
      </c>
      <c r="D34" s="24" t="s">
        <v>197</v>
      </c>
      <c r="E34" s="24">
        <v>2333110253</v>
      </c>
      <c r="F34" s="23" t="s">
        <v>225</v>
      </c>
      <c r="G34" s="25">
        <v>89.9452631578947</v>
      </c>
      <c r="H34" s="26">
        <v>2</v>
      </c>
      <c r="I34" s="25">
        <v>91.9452631578947</v>
      </c>
      <c r="J34" s="26">
        <v>83.7611940298507</v>
      </c>
      <c r="K34" s="25">
        <v>0.6</v>
      </c>
      <c r="L34" s="26">
        <v>84.3611940298507</v>
      </c>
      <c r="M34" s="25">
        <v>77.2</v>
      </c>
      <c r="N34" s="26">
        <v>0</v>
      </c>
      <c r="O34" s="25">
        <v>77.2</v>
      </c>
      <c r="P34" s="25">
        <v>84.7826849960722</v>
      </c>
      <c r="Q34" s="28">
        <v>30</v>
      </c>
      <c r="R34" s="23">
        <v>30</v>
      </c>
      <c r="S34" s="23" t="s">
        <v>33</v>
      </c>
      <c r="T34" s="23">
        <v>142</v>
      </c>
      <c r="U34" s="24" t="s">
        <v>49</v>
      </c>
      <c r="V34" s="23"/>
      <c r="W34" s="24"/>
      <c r="X34" s="23"/>
    </row>
    <row r="35" ht="18" customHeight="1" spans="1:24">
      <c r="A35" s="23" t="s">
        <v>29</v>
      </c>
      <c r="B35" s="23" t="s">
        <v>190</v>
      </c>
      <c r="C35" s="24">
        <v>2023</v>
      </c>
      <c r="D35" s="24" t="s">
        <v>197</v>
      </c>
      <c r="E35" s="24">
        <v>2333110264</v>
      </c>
      <c r="F35" s="23" t="s">
        <v>226</v>
      </c>
      <c r="G35" s="25">
        <v>89.9831578947368</v>
      </c>
      <c r="H35" s="26">
        <v>0</v>
      </c>
      <c r="I35" s="25">
        <v>89.9831578947368</v>
      </c>
      <c r="J35" s="26">
        <v>85.8358208955224</v>
      </c>
      <c r="K35" s="25">
        <v>1</v>
      </c>
      <c r="L35" s="26">
        <v>86.8358208955224</v>
      </c>
      <c r="M35" s="25">
        <v>60</v>
      </c>
      <c r="N35" s="26">
        <v>0</v>
      </c>
      <c r="O35" s="25">
        <v>60</v>
      </c>
      <c r="P35" s="25">
        <v>84.6243393558523</v>
      </c>
      <c r="Q35" s="28">
        <v>31</v>
      </c>
      <c r="R35" s="23">
        <v>16</v>
      </c>
      <c r="S35" s="23" t="s">
        <v>33</v>
      </c>
      <c r="T35" s="23">
        <v>142</v>
      </c>
      <c r="U35" s="24" t="s">
        <v>49</v>
      </c>
      <c r="V35" s="23"/>
      <c r="W35" s="24"/>
      <c r="X35" s="23"/>
    </row>
    <row r="36" ht="18" customHeight="1" spans="1:24">
      <c r="A36" s="23" t="s">
        <v>29</v>
      </c>
      <c r="B36" s="23" t="s">
        <v>190</v>
      </c>
      <c r="C36" s="24">
        <v>2023</v>
      </c>
      <c r="D36" s="24" t="s">
        <v>197</v>
      </c>
      <c r="E36" s="24">
        <v>2333110282</v>
      </c>
      <c r="F36" s="23" t="s">
        <v>227</v>
      </c>
      <c r="G36" s="25">
        <v>90</v>
      </c>
      <c r="H36" s="26">
        <v>0</v>
      </c>
      <c r="I36" s="25">
        <v>90</v>
      </c>
      <c r="J36" s="26">
        <v>86</v>
      </c>
      <c r="K36" s="25">
        <v>0</v>
      </c>
      <c r="L36" s="26">
        <v>86</v>
      </c>
      <c r="M36" s="25">
        <v>66.1</v>
      </c>
      <c r="N36" s="26">
        <v>0</v>
      </c>
      <c r="O36" s="25">
        <v>66.1</v>
      </c>
      <c r="P36" s="25">
        <v>84.61</v>
      </c>
      <c r="Q36" s="28">
        <v>32</v>
      </c>
      <c r="R36" s="23">
        <v>14</v>
      </c>
      <c r="S36" s="23" t="s">
        <v>33</v>
      </c>
      <c r="T36" s="23">
        <v>142</v>
      </c>
      <c r="U36" s="24" t="s">
        <v>49</v>
      </c>
      <c r="V36" s="28"/>
      <c r="W36" s="28"/>
      <c r="X36" s="103"/>
    </row>
    <row r="37" ht="18" customHeight="1" spans="1:24">
      <c r="A37" s="23" t="s">
        <v>29</v>
      </c>
      <c r="B37" s="23" t="s">
        <v>190</v>
      </c>
      <c r="C37" s="24">
        <v>2023</v>
      </c>
      <c r="D37" s="24" t="s">
        <v>191</v>
      </c>
      <c r="E37" s="23">
        <v>2333110193</v>
      </c>
      <c r="F37" s="24" t="s">
        <v>228</v>
      </c>
      <c r="G37" s="25">
        <v>89.9178947368421</v>
      </c>
      <c r="H37" s="26">
        <v>5.5</v>
      </c>
      <c r="I37" s="25">
        <f t="shared" ref="I37:I44" si="19">G37+H37</f>
        <v>95.4178947368421</v>
      </c>
      <c r="J37" s="26">
        <v>82.9701492537313</v>
      </c>
      <c r="K37" s="25">
        <v>1.2</v>
      </c>
      <c r="L37" s="26">
        <f t="shared" ref="L37:L44" si="20">J37+K37</f>
        <v>84.1701492537314</v>
      </c>
      <c r="M37" s="25">
        <v>71.4</v>
      </c>
      <c r="N37" s="26">
        <v>0</v>
      </c>
      <c r="O37" s="25">
        <f t="shared" ref="O37:O44" si="21">M37+N37</f>
        <v>71.4</v>
      </c>
      <c r="P37" s="25">
        <f t="shared" ref="P37:P43" si="22">I37*0.15+L37*0.75+O37*0.1</f>
        <v>84.5802961508248</v>
      </c>
      <c r="Q37" s="28">
        <v>33</v>
      </c>
      <c r="R37" s="23">
        <v>38</v>
      </c>
      <c r="S37" s="24" t="s">
        <v>33</v>
      </c>
      <c r="T37" s="23">
        <v>142</v>
      </c>
      <c r="U37" s="24" t="s">
        <v>49</v>
      </c>
      <c r="V37" s="28"/>
      <c r="W37" s="28"/>
      <c r="X37" s="103"/>
    </row>
    <row r="38" ht="18" customHeight="1" spans="1:24">
      <c r="A38" s="23" t="s">
        <v>29</v>
      </c>
      <c r="B38" s="23" t="s">
        <v>190</v>
      </c>
      <c r="C38" s="24">
        <v>2023</v>
      </c>
      <c r="D38" s="24" t="s">
        <v>191</v>
      </c>
      <c r="E38" s="101">
        <v>2333110216</v>
      </c>
      <c r="F38" s="23" t="s">
        <v>229</v>
      </c>
      <c r="G38" s="25">
        <v>90</v>
      </c>
      <c r="H38" s="26">
        <v>4</v>
      </c>
      <c r="I38" s="25">
        <f t="shared" si="19"/>
        <v>94</v>
      </c>
      <c r="J38" s="26">
        <v>81.3582089552239</v>
      </c>
      <c r="K38" s="25">
        <v>1</v>
      </c>
      <c r="L38" s="26">
        <f t="shared" si="20"/>
        <v>82.3582089552239</v>
      </c>
      <c r="M38" s="25">
        <v>86.1</v>
      </c>
      <c r="N38" s="26">
        <v>1</v>
      </c>
      <c r="O38" s="25">
        <f t="shared" si="21"/>
        <v>87.1</v>
      </c>
      <c r="P38" s="25">
        <f>L38*0.75+I38*0.15+O38*0.1</f>
        <v>84.5786567164179</v>
      </c>
      <c r="Q38" s="28">
        <v>34</v>
      </c>
      <c r="R38" s="23">
        <v>51</v>
      </c>
      <c r="S38" s="24" t="s">
        <v>33</v>
      </c>
      <c r="T38" s="23">
        <v>142</v>
      </c>
      <c r="U38" s="24" t="s">
        <v>49</v>
      </c>
      <c r="V38" s="28"/>
      <c r="W38" s="28"/>
      <c r="X38" s="103"/>
    </row>
    <row r="39" ht="18" customHeight="1" spans="1:24">
      <c r="A39" s="23" t="s">
        <v>29</v>
      </c>
      <c r="B39" s="23" t="s">
        <v>190</v>
      </c>
      <c r="C39" s="24">
        <v>2023</v>
      </c>
      <c r="D39" s="24" t="s">
        <v>197</v>
      </c>
      <c r="E39" s="24">
        <v>2333110263</v>
      </c>
      <c r="F39" s="23" t="s">
        <v>230</v>
      </c>
      <c r="G39" s="25">
        <v>89.9831578947368</v>
      </c>
      <c r="H39" s="26">
        <v>1</v>
      </c>
      <c r="I39" s="25">
        <v>90.9831578947368</v>
      </c>
      <c r="J39" s="26">
        <v>82.6268656716418</v>
      </c>
      <c r="K39" s="25">
        <v>0</v>
      </c>
      <c r="L39" s="26">
        <v>82.6268656716418</v>
      </c>
      <c r="M39" s="25">
        <v>88.85</v>
      </c>
      <c r="N39" s="26">
        <v>0</v>
      </c>
      <c r="O39" s="25">
        <v>88.85</v>
      </c>
      <c r="P39" s="25">
        <v>84.5026229379419</v>
      </c>
      <c r="Q39" s="28">
        <v>35</v>
      </c>
      <c r="R39" s="23">
        <v>43</v>
      </c>
      <c r="S39" s="23" t="s">
        <v>33</v>
      </c>
      <c r="T39" s="23">
        <v>142</v>
      </c>
      <c r="U39" s="24" t="s">
        <v>49</v>
      </c>
      <c r="V39" s="23"/>
      <c r="W39" s="24"/>
      <c r="X39" s="23"/>
    </row>
    <row r="40" ht="18" customHeight="1" spans="1:24">
      <c r="A40" s="23" t="s">
        <v>29</v>
      </c>
      <c r="B40" s="23" t="s">
        <v>190</v>
      </c>
      <c r="C40" s="24">
        <v>2023</v>
      </c>
      <c r="D40" s="24" t="s">
        <v>199</v>
      </c>
      <c r="E40" s="24">
        <v>2333110316</v>
      </c>
      <c r="F40" s="23" t="s">
        <v>231</v>
      </c>
      <c r="G40" s="25">
        <v>89.9450800915332</v>
      </c>
      <c r="H40" s="26">
        <v>2.5</v>
      </c>
      <c r="I40" s="25">
        <v>92.4450800915332</v>
      </c>
      <c r="J40" s="26">
        <v>81.2388059701493</v>
      </c>
      <c r="K40" s="25">
        <v>4</v>
      </c>
      <c r="L40" s="26">
        <v>85.2388059701493</v>
      </c>
      <c r="M40" s="25">
        <v>66.9</v>
      </c>
      <c r="N40" s="26">
        <v>0</v>
      </c>
      <c r="O40" s="25">
        <v>66.9</v>
      </c>
      <c r="P40" s="25">
        <v>84.485866491342</v>
      </c>
      <c r="Q40" s="28">
        <v>36</v>
      </c>
      <c r="R40" s="23">
        <v>53</v>
      </c>
      <c r="S40" s="23" t="s">
        <v>33</v>
      </c>
      <c r="T40" s="23">
        <v>142</v>
      </c>
      <c r="U40" s="24" t="s">
        <v>49</v>
      </c>
      <c r="V40" s="28"/>
      <c r="W40" s="28"/>
      <c r="X40" s="103"/>
    </row>
    <row r="41" ht="18" customHeight="1" spans="1:24">
      <c r="A41" s="23" t="s">
        <v>29</v>
      </c>
      <c r="B41" s="23" t="s">
        <v>190</v>
      </c>
      <c r="C41" s="24">
        <v>2023</v>
      </c>
      <c r="D41" s="24" t="s">
        <v>195</v>
      </c>
      <c r="E41" s="101">
        <v>2333110248</v>
      </c>
      <c r="F41" s="23" t="s">
        <v>232</v>
      </c>
      <c r="G41" s="25">
        <v>90</v>
      </c>
      <c r="H41" s="26">
        <v>4.5</v>
      </c>
      <c r="I41" s="25">
        <f t="shared" si="19"/>
        <v>94.5</v>
      </c>
      <c r="J41" s="26">
        <v>82.7164179104478</v>
      </c>
      <c r="K41" s="25">
        <v>0.7</v>
      </c>
      <c r="L41" s="26">
        <f t="shared" si="20"/>
        <v>83.4164179104478</v>
      </c>
      <c r="M41" s="25">
        <v>75.2</v>
      </c>
      <c r="N41" s="26">
        <v>0</v>
      </c>
      <c r="O41" s="25">
        <f t="shared" si="21"/>
        <v>75.2</v>
      </c>
      <c r="P41" s="25">
        <f t="shared" si="22"/>
        <v>84.2573134328358</v>
      </c>
      <c r="Q41" s="28">
        <v>37</v>
      </c>
      <c r="R41" s="23">
        <v>40</v>
      </c>
      <c r="S41" s="23" t="s">
        <v>33</v>
      </c>
      <c r="T41" s="23">
        <v>142</v>
      </c>
      <c r="U41" s="24" t="s">
        <v>49</v>
      </c>
      <c r="V41" s="28"/>
      <c r="W41" s="28"/>
      <c r="X41" s="103"/>
    </row>
    <row r="42" ht="18" customHeight="1" spans="1:24">
      <c r="A42" s="23" t="s">
        <v>29</v>
      </c>
      <c r="B42" s="23" t="s">
        <v>190</v>
      </c>
      <c r="C42" s="24">
        <v>2023</v>
      </c>
      <c r="D42" s="24" t="s">
        <v>193</v>
      </c>
      <c r="E42" s="23">
        <v>2333110306</v>
      </c>
      <c r="F42" s="23" t="s">
        <v>233</v>
      </c>
      <c r="G42" s="25">
        <f>20*(94+95*15)/16/95+70</f>
        <v>89.9868421052632</v>
      </c>
      <c r="H42" s="26">
        <v>0</v>
      </c>
      <c r="I42" s="25">
        <f t="shared" si="19"/>
        <v>89.9868421052632</v>
      </c>
      <c r="J42" s="26">
        <v>82.2537313432836</v>
      </c>
      <c r="K42" s="25">
        <v>0</v>
      </c>
      <c r="L42" s="26">
        <f t="shared" si="20"/>
        <v>82.2537313432836</v>
      </c>
      <c r="M42" s="25">
        <v>90.05</v>
      </c>
      <c r="N42" s="26">
        <v>0</v>
      </c>
      <c r="O42" s="25">
        <f t="shared" si="21"/>
        <v>90.05</v>
      </c>
      <c r="P42" s="25">
        <f t="shared" si="22"/>
        <v>84.1933248232522</v>
      </c>
      <c r="Q42" s="28">
        <v>38</v>
      </c>
      <c r="R42" s="23">
        <v>46</v>
      </c>
      <c r="S42" s="23" t="s">
        <v>33</v>
      </c>
      <c r="T42" s="23">
        <v>142</v>
      </c>
      <c r="U42" s="24" t="s">
        <v>49</v>
      </c>
      <c r="V42" s="28"/>
      <c r="W42" s="28"/>
      <c r="X42" s="103"/>
    </row>
    <row r="43" ht="18" customHeight="1" spans="1:24">
      <c r="A43" s="23" t="s">
        <v>29</v>
      </c>
      <c r="B43" s="23" t="s">
        <v>190</v>
      </c>
      <c r="C43" s="24">
        <v>2023</v>
      </c>
      <c r="D43" s="24" t="s">
        <v>195</v>
      </c>
      <c r="E43" s="101">
        <v>2333110238</v>
      </c>
      <c r="F43" s="23" t="s">
        <v>234</v>
      </c>
      <c r="G43" s="25">
        <v>90</v>
      </c>
      <c r="H43" s="26">
        <v>0</v>
      </c>
      <c r="I43" s="25">
        <f t="shared" si="19"/>
        <v>90</v>
      </c>
      <c r="J43" s="26">
        <v>83.9402985074627</v>
      </c>
      <c r="K43" s="25">
        <v>0.2</v>
      </c>
      <c r="L43" s="26">
        <f t="shared" si="20"/>
        <v>84.1402985074627</v>
      </c>
      <c r="M43" s="25">
        <v>75.5</v>
      </c>
      <c r="N43" s="26">
        <v>0</v>
      </c>
      <c r="O43" s="25">
        <f t="shared" si="21"/>
        <v>75.5</v>
      </c>
      <c r="P43" s="25">
        <f t="shared" si="22"/>
        <v>84.155223880597</v>
      </c>
      <c r="Q43" s="28">
        <v>39</v>
      </c>
      <c r="R43" s="23">
        <v>29</v>
      </c>
      <c r="S43" s="23" t="s">
        <v>33</v>
      </c>
      <c r="T43" s="23">
        <v>142</v>
      </c>
      <c r="U43" s="24" t="s">
        <v>49</v>
      </c>
      <c r="V43" s="28"/>
      <c r="W43" s="28"/>
      <c r="X43" s="103"/>
    </row>
    <row r="44" ht="18" customHeight="1" spans="1:24">
      <c r="A44" s="23" t="s">
        <v>29</v>
      </c>
      <c r="B44" s="23" t="s">
        <v>190</v>
      </c>
      <c r="C44" s="24">
        <v>2023</v>
      </c>
      <c r="D44" s="24" t="s">
        <v>191</v>
      </c>
      <c r="E44" s="101">
        <v>2333110207</v>
      </c>
      <c r="F44" s="23" t="s">
        <v>235</v>
      </c>
      <c r="G44" s="25">
        <v>90</v>
      </c>
      <c r="H44" s="26">
        <v>4</v>
      </c>
      <c r="I44" s="25">
        <f t="shared" si="19"/>
        <v>94</v>
      </c>
      <c r="J44" s="26">
        <v>84.7313432835821</v>
      </c>
      <c r="K44" s="25">
        <v>0.5</v>
      </c>
      <c r="L44" s="26">
        <f t="shared" si="20"/>
        <v>85.2313432835821</v>
      </c>
      <c r="M44" s="25">
        <v>60.4</v>
      </c>
      <c r="N44" s="26">
        <v>0</v>
      </c>
      <c r="O44" s="25">
        <f t="shared" si="21"/>
        <v>60.4</v>
      </c>
      <c r="P44" s="25">
        <f>L44*0.75+I44*0.15+O44*0.1</f>
        <v>84.0635074626866</v>
      </c>
      <c r="Q44" s="28">
        <v>40</v>
      </c>
      <c r="R44" s="23">
        <v>21</v>
      </c>
      <c r="S44" s="24" t="s">
        <v>33</v>
      </c>
      <c r="T44" s="23">
        <v>142</v>
      </c>
      <c r="U44" s="24" t="s">
        <v>49</v>
      </c>
      <c r="V44" s="28"/>
      <c r="W44" s="28"/>
      <c r="X44" s="103"/>
    </row>
    <row r="45" ht="18" customHeight="1" spans="1:24">
      <c r="A45" s="23" t="s">
        <v>29</v>
      </c>
      <c r="B45" s="23" t="s">
        <v>190</v>
      </c>
      <c r="C45" s="24">
        <v>2023</v>
      </c>
      <c r="D45" s="24" t="s">
        <v>197</v>
      </c>
      <c r="E45" s="24">
        <v>2333110272</v>
      </c>
      <c r="F45" s="23" t="s">
        <v>236</v>
      </c>
      <c r="G45" s="25">
        <v>89.9831578947368</v>
      </c>
      <c r="H45" s="26">
        <v>3.5</v>
      </c>
      <c r="I45" s="25">
        <v>93.4831578947368</v>
      </c>
      <c r="J45" s="26">
        <v>83.1044776</v>
      </c>
      <c r="K45" s="25">
        <v>0.1</v>
      </c>
      <c r="L45" s="26">
        <v>83.2044776</v>
      </c>
      <c r="M45" s="25">
        <v>76</v>
      </c>
      <c r="N45" s="26">
        <v>0</v>
      </c>
      <c r="O45" s="25">
        <v>76</v>
      </c>
      <c r="P45" s="25">
        <v>84.0258318842105</v>
      </c>
      <c r="Q45" s="28">
        <v>41</v>
      </c>
      <c r="R45" s="23">
        <v>37</v>
      </c>
      <c r="S45" s="23" t="s">
        <v>33</v>
      </c>
      <c r="T45" s="23">
        <v>142</v>
      </c>
      <c r="U45" s="24" t="s">
        <v>49</v>
      </c>
      <c r="V45" s="28"/>
      <c r="W45" s="28"/>
      <c r="X45" s="103"/>
    </row>
    <row r="46" ht="18" customHeight="1" spans="1:24">
      <c r="A46" s="23" t="s">
        <v>29</v>
      </c>
      <c r="B46" s="23" t="s">
        <v>190</v>
      </c>
      <c r="C46" s="24">
        <v>2023</v>
      </c>
      <c r="D46" s="24" t="s">
        <v>197</v>
      </c>
      <c r="E46" s="24">
        <v>2333110271</v>
      </c>
      <c r="F46" s="23" t="s">
        <v>237</v>
      </c>
      <c r="G46" s="25">
        <v>90</v>
      </c>
      <c r="H46" s="26">
        <v>4</v>
      </c>
      <c r="I46" s="25">
        <v>94</v>
      </c>
      <c r="J46" s="26">
        <v>83.3432835820896</v>
      </c>
      <c r="K46" s="25">
        <v>0.1</v>
      </c>
      <c r="L46" s="26">
        <v>83.4432835820895</v>
      </c>
      <c r="M46" s="25">
        <v>72</v>
      </c>
      <c r="N46" s="26">
        <v>0</v>
      </c>
      <c r="O46" s="25">
        <v>72</v>
      </c>
      <c r="P46" s="25">
        <f t="shared" ref="P46:P51" si="23">I46*0.15+L46*0.75+O46*0.1</f>
        <v>83.8824626865672</v>
      </c>
      <c r="Q46" s="28">
        <v>42</v>
      </c>
      <c r="R46" s="23">
        <v>33</v>
      </c>
      <c r="S46" s="23" t="s">
        <v>33</v>
      </c>
      <c r="T46" s="23">
        <v>142</v>
      </c>
      <c r="U46" s="24" t="s">
        <v>49</v>
      </c>
      <c r="V46" s="28"/>
      <c r="W46" s="28"/>
      <c r="X46" s="103"/>
    </row>
    <row r="47" ht="18" customHeight="1" spans="1:24">
      <c r="A47" s="23" t="s">
        <v>29</v>
      </c>
      <c r="B47" s="23" t="s">
        <v>190</v>
      </c>
      <c r="C47" s="24">
        <v>2023</v>
      </c>
      <c r="D47" s="24" t="s">
        <v>199</v>
      </c>
      <c r="E47" s="24">
        <v>2333110320</v>
      </c>
      <c r="F47" s="23" t="s">
        <v>238</v>
      </c>
      <c r="G47" s="25">
        <v>89.9494736842105</v>
      </c>
      <c r="H47" s="26">
        <v>0</v>
      </c>
      <c r="I47" s="25">
        <v>89.9494736842105</v>
      </c>
      <c r="J47" s="26">
        <v>84.3283582089552</v>
      </c>
      <c r="K47" s="25">
        <v>1</v>
      </c>
      <c r="L47" s="26">
        <v>85.3283582089552</v>
      </c>
      <c r="M47" s="25">
        <v>63.4</v>
      </c>
      <c r="N47" s="26">
        <v>0</v>
      </c>
      <c r="O47" s="25">
        <v>63.4</v>
      </c>
      <c r="P47" s="25">
        <f t="shared" si="23"/>
        <v>83.828689709348</v>
      </c>
      <c r="Q47" s="28">
        <v>43</v>
      </c>
      <c r="R47" s="23">
        <v>25</v>
      </c>
      <c r="S47" s="23" t="s">
        <v>33</v>
      </c>
      <c r="T47" s="23">
        <v>142</v>
      </c>
      <c r="U47" s="24" t="s">
        <v>49</v>
      </c>
      <c r="V47" s="28"/>
      <c r="W47" s="28"/>
      <c r="X47" s="103"/>
    </row>
    <row r="48" ht="18" customHeight="1" spans="1:24">
      <c r="A48" s="23" t="s">
        <v>29</v>
      </c>
      <c r="B48" s="23" t="s">
        <v>190</v>
      </c>
      <c r="C48" s="24">
        <v>2023</v>
      </c>
      <c r="D48" s="24" t="s">
        <v>199</v>
      </c>
      <c r="E48" s="24">
        <v>2333110313</v>
      </c>
      <c r="F48" s="23" t="s">
        <v>239</v>
      </c>
      <c r="G48" s="25">
        <v>89.3135011441648</v>
      </c>
      <c r="H48" s="26">
        <v>0</v>
      </c>
      <c r="I48" s="25">
        <v>89.3135011441648</v>
      </c>
      <c r="J48" s="26">
        <v>80.7910447761194</v>
      </c>
      <c r="K48" s="25">
        <v>1</v>
      </c>
      <c r="L48" s="26">
        <v>81.7910447761194</v>
      </c>
      <c r="M48" s="25">
        <v>86</v>
      </c>
      <c r="N48" s="26">
        <v>0</v>
      </c>
      <c r="O48" s="25">
        <v>86</v>
      </c>
      <c r="P48" s="25">
        <v>83.3403087537143</v>
      </c>
      <c r="Q48" s="28">
        <v>44</v>
      </c>
      <c r="R48" s="23">
        <v>56</v>
      </c>
      <c r="S48" s="23" t="s">
        <v>33</v>
      </c>
      <c r="T48" s="23">
        <v>142</v>
      </c>
      <c r="U48" s="24" t="s">
        <v>49</v>
      </c>
      <c r="V48" s="28"/>
      <c r="W48" s="28"/>
      <c r="X48" s="103"/>
    </row>
    <row r="49" ht="18" customHeight="1" spans="1:24">
      <c r="A49" s="23" t="s">
        <v>29</v>
      </c>
      <c r="B49" s="23" t="s">
        <v>190</v>
      </c>
      <c r="C49" s="24">
        <v>2023</v>
      </c>
      <c r="D49" s="24" t="s">
        <v>191</v>
      </c>
      <c r="E49" s="23">
        <v>2333110194</v>
      </c>
      <c r="F49" s="24" t="s">
        <v>240</v>
      </c>
      <c r="G49" s="25">
        <v>89.9094736842105</v>
      </c>
      <c r="H49" s="26">
        <v>0</v>
      </c>
      <c r="I49" s="25">
        <f t="shared" ref="I49:I53" si="24">G49+H49</f>
        <v>89.9094736842105</v>
      </c>
      <c r="J49" s="26">
        <v>81.7910447761194</v>
      </c>
      <c r="K49" s="25">
        <v>0</v>
      </c>
      <c r="L49" s="26">
        <f t="shared" ref="L49:L53" si="25">J49+K49</f>
        <v>81.7910447761194</v>
      </c>
      <c r="M49" s="25">
        <v>83.65</v>
      </c>
      <c r="N49" s="26">
        <v>0</v>
      </c>
      <c r="O49" s="25">
        <f t="shared" ref="O49:O53" si="26">M49+N49</f>
        <v>83.65</v>
      </c>
      <c r="P49" s="25">
        <f>L49*0.75+I49*0.15+O49*0.1</f>
        <v>83.1947046347211</v>
      </c>
      <c r="Q49" s="28">
        <v>45</v>
      </c>
      <c r="R49" s="23">
        <v>49</v>
      </c>
      <c r="S49" s="24" t="s">
        <v>33</v>
      </c>
      <c r="T49" s="23">
        <v>142</v>
      </c>
      <c r="U49" s="24" t="s">
        <v>49</v>
      </c>
      <c r="V49" s="28"/>
      <c r="W49" s="28"/>
      <c r="X49" s="103"/>
    </row>
    <row r="50" ht="18" customHeight="1" spans="1:24">
      <c r="A50" s="23" t="s">
        <v>29</v>
      </c>
      <c r="B50" s="23" t="s">
        <v>190</v>
      </c>
      <c r="C50" s="24">
        <v>2023</v>
      </c>
      <c r="D50" s="24" t="s">
        <v>193</v>
      </c>
      <c r="E50" s="23">
        <v>2333110286</v>
      </c>
      <c r="F50" s="23" t="s">
        <v>241</v>
      </c>
      <c r="G50" s="25">
        <f>20*(94*1+95*22)/23/95+70</f>
        <v>89.9908466819222</v>
      </c>
      <c r="H50" s="26">
        <v>2</v>
      </c>
      <c r="I50" s="25">
        <f t="shared" si="24"/>
        <v>91.9908466819222</v>
      </c>
      <c r="J50" s="26">
        <v>80.6567164179104</v>
      </c>
      <c r="K50" s="25">
        <v>1.0625</v>
      </c>
      <c r="L50" s="26">
        <f t="shared" si="25"/>
        <v>81.7192164179104</v>
      </c>
      <c r="M50" s="25">
        <v>77.2</v>
      </c>
      <c r="N50" s="26">
        <v>0</v>
      </c>
      <c r="O50" s="25">
        <f t="shared" si="26"/>
        <v>77.2</v>
      </c>
      <c r="P50" s="25">
        <f t="shared" si="23"/>
        <v>82.8080393157211</v>
      </c>
      <c r="Q50" s="28">
        <v>46</v>
      </c>
      <c r="R50" s="23">
        <v>59</v>
      </c>
      <c r="S50" s="23" t="s">
        <v>33</v>
      </c>
      <c r="T50" s="23">
        <v>142</v>
      </c>
      <c r="U50" s="24" t="s">
        <v>49</v>
      </c>
      <c r="V50" s="28"/>
      <c r="W50" s="28"/>
      <c r="X50" s="29"/>
    </row>
    <row r="51" ht="18" customHeight="1" spans="1:24">
      <c r="A51" s="23" t="s">
        <v>29</v>
      </c>
      <c r="B51" s="23" t="s">
        <v>190</v>
      </c>
      <c r="C51" s="24">
        <v>2023</v>
      </c>
      <c r="D51" s="24" t="s">
        <v>199</v>
      </c>
      <c r="E51" s="24">
        <v>2333110323</v>
      </c>
      <c r="F51" s="23" t="s">
        <v>242</v>
      </c>
      <c r="G51" s="25">
        <v>89.8568421052632</v>
      </c>
      <c r="H51" s="26">
        <v>4.875</v>
      </c>
      <c r="I51" s="25">
        <f t="shared" si="24"/>
        <v>94.7318421052632</v>
      </c>
      <c r="J51" s="26">
        <v>82.4328358208955</v>
      </c>
      <c r="K51" s="25">
        <v>0</v>
      </c>
      <c r="L51" s="26">
        <v>82.4328358208955</v>
      </c>
      <c r="M51" s="25">
        <v>67.7</v>
      </c>
      <c r="N51" s="26">
        <v>0</v>
      </c>
      <c r="O51" s="25">
        <v>67.7</v>
      </c>
      <c r="P51" s="25">
        <f t="shared" si="23"/>
        <v>82.8044031814611</v>
      </c>
      <c r="Q51" s="28">
        <v>47</v>
      </c>
      <c r="R51" s="23">
        <v>44</v>
      </c>
      <c r="S51" s="23" t="s">
        <v>33</v>
      </c>
      <c r="T51" s="23">
        <v>142</v>
      </c>
      <c r="U51" s="24" t="s">
        <v>49</v>
      </c>
      <c r="V51" s="28"/>
      <c r="W51" s="28"/>
      <c r="X51" s="29"/>
    </row>
    <row r="52" ht="18" customHeight="1" spans="1:24">
      <c r="A52" s="23" t="s">
        <v>29</v>
      </c>
      <c r="B52" s="23" t="s">
        <v>190</v>
      </c>
      <c r="C52" s="24">
        <v>2023</v>
      </c>
      <c r="D52" s="24" t="s">
        <v>191</v>
      </c>
      <c r="E52" s="23">
        <v>2333110197</v>
      </c>
      <c r="F52" s="24" t="s">
        <v>243</v>
      </c>
      <c r="G52" s="25">
        <v>90</v>
      </c>
      <c r="H52" s="26">
        <v>0</v>
      </c>
      <c r="I52" s="25">
        <f t="shared" si="24"/>
        <v>90</v>
      </c>
      <c r="J52" s="26">
        <v>82.134328358209</v>
      </c>
      <c r="K52" s="25">
        <v>0</v>
      </c>
      <c r="L52" s="26">
        <f t="shared" si="25"/>
        <v>82.134328358209</v>
      </c>
      <c r="M52" s="25">
        <v>76.55</v>
      </c>
      <c r="N52" s="26">
        <v>0</v>
      </c>
      <c r="O52" s="25">
        <f t="shared" si="26"/>
        <v>76.55</v>
      </c>
      <c r="P52" s="25">
        <f>L52*0.75+I52*0.15+O52*0.1</f>
        <v>82.7557462686567</v>
      </c>
      <c r="Q52" s="28">
        <v>48</v>
      </c>
      <c r="R52" s="23">
        <v>47</v>
      </c>
      <c r="S52" s="24" t="s">
        <v>33</v>
      </c>
      <c r="T52" s="23">
        <v>142</v>
      </c>
      <c r="U52" s="24" t="s">
        <v>49</v>
      </c>
      <c r="V52" s="28"/>
      <c r="W52" s="28"/>
      <c r="X52" s="29"/>
    </row>
    <row r="53" ht="18" customHeight="1" spans="1:24">
      <c r="A53" s="23" t="s">
        <v>29</v>
      </c>
      <c r="B53" s="23" t="s">
        <v>190</v>
      </c>
      <c r="C53" s="24">
        <v>2023</v>
      </c>
      <c r="D53" s="24" t="s">
        <v>195</v>
      </c>
      <c r="E53" s="101">
        <v>2333110223</v>
      </c>
      <c r="F53" s="23" t="s">
        <v>244</v>
      </c>
      <c r="G53" s="25">
        <v>90</v>
      </c>
      <c r="H53" s="26">
        <v>4.75</v>
      </c>
      <c r="I53" s="25">
        <f t="shared" si="24"/>
        <v>94.75</v>
      </c>
      <c r="J53" s="26">
        <v>80.6716417910448</v>
      </c>
      <c r="K53" s="25">
        <v>0</v>
      </c>
      <c r="L53" s="26">
        <f t="shared" si="25"/>
        <v>80.6716417910448</v>
      </c>
      <c r="M53" s="25">
        <v>77.15</v>
      </c>
      <c r="N53" s="26">
        <v>0</v>
      </c>
      <c r="O53" s="25">
        <f t="shared" si="26"/>
        <v>77.15</v>
      </c>
      <c r="P53" s="25">
        <f>I53*0.15+L53*0.75+O53*0.1</f>
        <v>82.4312313432836</v>
      </c>
      <c r="Q53" s="28">
        <v>49</v>
      </c>
      <c r="R53" s="23">
        <v>58</v>
      </c>
      <c r="S53" s="23" t="s">
        <v>33</v>
      </c>
      <c r="T53" s="23">
        <v>142</v>
      </c>
      <c r="U53" s="24" t="s">
        <v>49</v>
      </c>
      <c r="V53" s="28"/>
      <c r="W53" s="28"/>
      <c r="X53" s="29"/>
    </row>
    <row r="54" ht="18" customHeight="1" spans="1:24">
      <c r="A54" s="23" t="s">
        <v>29</v>
      </c>
      <c r="B54" s="23" t="s">
        <v>190</v>
      </c>
      <c r="C54" s="24">
        <v>2023</v>
      </c>
      <c r="D54" s="24" t="s">
        <v>199</v>
      </c>
      <c r="E54" s="24">
        <v>2333110319</v>
      </c>
      <c r="F54" s="23" t="s">
        <v>245</v>
      </c>
      <c r="G54" s="25">
        <v>89.9157894736842</v>
      </c>
      <c r="H54" s="26">
        <v>1</v>
      </c>
      <c r="I54" s="25">
        <v>90.9157894736842</v>
      </c>
      <c r="J54" s="26">
        <v>83.1194029850746</v>
      </c>
      <c r="K54" s="25">
        <v>0</v>
      </c>
      <c r="L54" s="26">
        <v>83.1194029850746</v>
      </c>
      <c r="M54" s="25">
        <v>61.6</v>
      </c>
      <c r="N54" s="26">
        <v>0</v>
      </c>
      <c r="O54" s="25">
        <v>61.6</v>
      </c>
      <c r="P54" s="25">
        <v>82.1369206598586</v>
      </c>
      <c r="Q54" s="28">
        <v>50</v>
      </c>
      <c r="R54" s="23">
        <v>35</v>
      </c>
      <c r="S54" s="23" t="s">
        <v>33</v>
      </c>
      <c r="T54" s="23">
        <v>142</v>
      </c>
      <c r="U54" s="24" t="s">
        <v>49</v>
      </c>
      <c r="V54" s="28"/>
      <c r="W54" s="28"/>
      <c r="X54" s="29"/>
    </row>
    <row r="55" ht="18" customHeight="1" spans="1:24">
      <c r="A55" s="23" t="s">
        <v>29</v>
      </c>
      <c r="B55" s="23" t="s">
        <v>190</v>
      </c>
      <c r="C55" s="24">
        <v>2023</v>
      </c>
      <c r="D55" s="24" t="s">
        <v>193</v>
      </c>
      <c r="E55" s="23">
        <v>2333110285</v>
      </c>
      <c r="F55" s="23" t="s">
        <v>246</v>
      </c>
      <c r="G55" s="25">
        <f>20*(95*21+94*2)/23/95+70</f>
        <v>89.9816933638444</v>
      </c>
      <c r="H55" s="26">
        <v>0.5</v>
      </c>
      <c r="I55" s="25">
        <f t="shared" ref="I55:I59" si="27">G55+H55</f>
        <v>90.4816933638444</v>
      </c>
      <c r="J55" s="26">
        <v>81.044776119403</v>
      </c>
      <c r="K55" s="25">
        <v>0</v>
      </c>
      <c r="L55" s="26">
        <f t="shared" ref="L55:L59" si="28">J55+K55</f>
        <v>81.044776119403</v>
      </c>
      <c r="M55" s="25">
        <v>77.75</v>
      </c>
      <c r="N55" s="26">
        <v>0</v>
      </c>
      <c r="O55" s="25">
        <f t="shared" ref="O55:O59" si="29">M55+N55</f>
        <v>77.75</v>
      </c>
      <c r="P55" s="25">
        <f>I55*0.15+L55*0.75+O55*0.1</f>
        <v>82.1308360941289</v>
      </c>
      <c r="Q55" s="28">
        <v>51</v>
      </c>
      <c r="R55" s="23">
        <v>55</v>
      </c>
      <c r="S55" s="23" t="s">
        <v>33</v>
      </c>
      <c r="T55" s="23">
        <v>142</v>
      </c>
      <c r="U55" s="24" t="s">
        <v>49</v>
      </c>
      <c r="V55" s="28"/>
      <c r="W55" s="28"/>
      <c r="X55" s="29"/>
    </row>
    <row r="56" ht="18" customHeight="1" spans="1:24">
      <c r="A56" s="23" t="s">
        <v>29</v>
      </c>
      <c r="B56" s="23" t="s">
        <v>190</v>
      </c>
      <c r="C56" s="24">
        <v>2023</v>
      </c>
      <c r="D56" s="24" t="s">
        <v>199</v>
      </c>
      <c r="E56" s="24">
        <v>2333110339</v>
      </c>
      <c r="F56" s="23" t="s">
        <v>247</v>
      </c>
      <c r="G56" s="25">
        <v>89.8821052631579</v>
      </c>
      <c r="H56" s="26">
        <v>0</v>
      </c>
      <c r="I56" s="25">
        <v>89.8821052631579</v>
      </c>
      <c r="J56" s="26">
        <v>82.2686567164179</v>
      </c>
      <c r="K56" s="25">
        <v>0</v>
      </c>
      <c r="L56" s="26">
        <v>82.2686567164179</v>
      </c>
      <c r="M56" s="25">
        <v>67.9</v>
      </c>
      <c r="N56" s="26">
        <v>0</v>
      </c>
      <c r="O56" s="25">
        <v>67.9</v>
      </c>
      <c r="P56" s="25">
        <v>81.9738083267871</v>
      </c>
      <c r="Q56" s="28">
        <v>52</v>
      </c>
      <c r="R56" s="23">
        <v>45</v>
      </c>
      <c r="S56" s="23" t="s">
        <v>33</v>
      </c>
      <c r="T56" s="23">
        <v>142</v>
      </c>
      <c r="U56" s="24" t="s">
        <v>49</v>
      </c>
      <c r="V56" s="28"/>
      <c r="W56" s="28"/>
      <c r="X56" s="29"/>
    </row>
    <row r="57" ht="18" customHeight="1" spans="1:24">
      <c r="A57" s="23" t="s">
        <v>29</v>
      </c>
      <c r="B57" s="23" t="s">
        <v>190</v>
      </c>
      <c r="C57" s="24">
        <v>2023</v>
      </c>
      <c r="D57" s="24" t="s">
        <v>191</v>
      </c>
      <c r="E57" s="23">
        <v>2333110195</v>
      </c>
      <c r="F57" s="24" t="s">
        <v>248</v>
      </c>
      <c r="G57" s="25">
        <v>90</v>
      </c>
      <c r="H57" s="26">
        <v>0</v>
      </c>
      <c r="I57" s="25">
        <f t="shared" si="27"/>
        <v>90</v>
      </c>
      <c r="J57" s="26">
        <v>81.6865671641791</v>
      </c>
      <c r="K57" s="25">
        <v>0</v>
      </c>
      <c r="L57" s="26">
        <f t="shared" si="28"/>
        <v>81.6865671641791</v>
      </c>
      <c r="M57" s="25">
        <v>71.5</v>
      </c>
      <c r="N57" s="26">
        <v>0</v>
      </c>
      <c r="O57" s="25">
        <f t="shared" si="29"/>
        <v>71.5</v>
      </c>
      <c r="P57" s="25">
        <f>L57*0.75+I57*0.15+O57*0.1</f>
        <v>81.9149253731343</v>
      </c>
      <c r="Q57" s="28">
        <v>53</v>
      </c>
      <c r="R57" s="23">
        <v>50</v>
      </c>
      <c r="S57" s="24" t="s">
        <v>33</v>
      </c>
      <c r="T57" s="23">
        <v>142</v>
      </c>
      <c r="U57" s="24" t="s">
        <v>49</v>
      </c>
      <c r="V57" s="28"/>
      <c r="W57" s="28"/>
      <c r="X57" s="29"/>
    </row>
    <row r="58" ht="18" customHeight="1" spans="1:24">
      <c r="A58" s="23" t="s">
        <v>29</v>
      </c>
      <c r="B58" s="23" t="s">
        <v>190</v>
      </c>
      <c r="C58" s="24">
        <v>2023</v>
      </c>
      <c r="D58" s="24" t="s">
        <v>191</v>
      </c>
      <c r="E58" s="101">
        <v>2333110221</v>
      </c>
      <c r="F58" s="23" t="s">
        <v>249</v>
      </c>
      <c r="G58" s="25">
        <v>90</v>
      </c>
      <c r="H58" s="26">
        <v>0.5</v>
      </c>
      <c r="I58" s="25">
        <f t="shared" si="27"/>
        <v>90.5</v>
      </c>
      <c r="J58" s="26">
        <v>78.4328358208955</v>
      </c>
      <c r="K58" s="25">
        <v>1.66</v>
      </c>
      <c r="L58" s="26">
        <f t="shared" si="28"/>
        <v>80.0928358208955</v>
      </c>
      <c r="M58" s="25">
        <v>79.5</v>
      </c>
      <c r="N58" s="26">
        <v>0</v>
      </c>
      <c r="O58" s="25">
        <f t="shared" si="29"/>
        <v>79.5</v>
      </c>
      <c r="P58" s="25">
        <f>L58*0.75+I58*0.15+O58*0.1</f>
        <v>81.5946268656716</v>
      </c>
      <c r="Q58" s="28">
        <v>54</v>
      </c>
      <c r="R58" s="23">
        <v>75</v>
      </c>
      <c r="S58" s="24" t="s">
        <v>33</v>
      </c>
      <c r="T58" s="23">
        <v>142</v>
      </c>
      <c r="U58" s="24" t="s">
        <v>49</v>
      </c>
      <c r="V58" s="28"/>
      <c r="W58" s="28"/>
      <c r="X58" s="29"/>
    </row>
    <row r="59" ht="18" customHeight="1" spans="1:24">
      <c r="A59" s="23" t="s">
        <v>29</v>
      </c>
      <c r="B59" s="23" t="s">
        <v>190</v>
      </c>
      <c r="C59" s="24">
        <v>2023</v>
      </c>
      <c r="D59" s="24" t="s">
        <v>195</v>
      </c>
      <c r="E59" s="101">
        <v>2333110246</v>
      </c>
      <c r="F59" s="23" t="s">
        <v>250</v>
      </c>
      <c r="G59" s="25">
        <v>90</v>
      </c>
      <c r="H59" s="26">
        <v>0</v>
      </c>
      <c r="I59" s="25">
        <f t="shared" si="27"/>
        <v>90</v>
      </c>
      <c r="J59" s="26">
        <v>82.9701492537313</v>
      </c>
      <c r="K59" s="25">
        <v>0</v>
      </c>
      <c r="L59" s="26">
        <f t="shared" si="28"/>
        <v>82.9701492537313</v>
      </c>
      <c r="M59" s="25">
        <v>57.5</v>
      </c>
      <c r="N59" s="26">
        <v>0</v>
      </c>
      <c r="O59" s="25">
        <f t="shared" si="29"/>
        <v>57.5</v>
      </c>
      <c r="P59" s="25">
        <f>I59*0.15+L59*0.75+O59*0.1</f>
        <v>81.4776119402985</v>
      </c>
      <c r="Q59" s="28">
        <v>55</v>
      </c>
      <c r="R59" s="23">
        <v>39</v>
      </c>
      <c r="S59" s="80" t="s">
        <v>54</v>
      </c>
      <c r="T59" s="23">
        <v>142</v>
      </c>
      <c r="U59" s="28" t="s">
        <v>71</v>
      </c>
      <c r="V59" s="28"/>
      <c r="W59" s="28"/>
      <c r="X59" s="29"/>
    </row>
    <row r="60" ht="18" customHeight="1" spans="1:24">
      <c r="A60" s="23" t="s">
        <v>29</v>
      </c>
      <c r="B60" s="23" t="s">
        <v>190</v>
      </c>
      <c r="C60" s="24">
        <v>2023</v>
      </c>
      <c r="D60" s="24" t="s">
        <v>197</v>
      </c>
      <c r="E60" s="24">
        <v>2333110258</v>
      </c>
      <c r="F60" s="23" t="s">
        <v>251</v>
      </c>
      <c r="G60" s="25">
        <v>89.898947368421</v>
      </c>
      <c r="H60" s="26">
        <v>2.75</v>
      </c>
      <c r="I60" s="25">
        <v>92.648947368421</v>
      </c>
      <c r="J60" s="26">
        <v>80.0149253731343</v>
      </c>
      <c r="K60" s="25">
        <v>0</v>
      </c>
      <c r="L60" s="26">
        <v>80.0149253731343</v>
      </c>
      <c r="M60" s="25">
        <v>73</v>
      </c>
      <c r="N60" s="26">
        <v>0</v>
      </c>
      <c r="O60" s="25">
        <v>73</v>
      </c>
      <c r="P60" s="25">
        <v>81.2085361351139</v>
      </c>
      <c r="Q60" s="28">
        <v>56</v>
      </c>
      <c r="R60" s="23">
        <v>66</v>
      </c>
      <c r="S60" s="23" t="s">
        <v>33</v>
      </c>
      <c r="T60" s="23">
        <v>142</v>
      </c>
      <c r="U60" s="24" t="s">
        <v>49</v>
      </c>
      <c r="V60" s="23"/>
      <c r="W60" s="24"/>
      <c r="X60" s="102"/>
    </row>
    <row r="61" ht="18" customHeight="1" spans="1:24">
      <c r="A61" s="23" t="s">
        <v>29</v>
      </c>
      <c r="B61" s="23" t="s">
        <v>190</v>
      </c>
      <c r="C61" s="24">
        <v>2023</v>
      </c>
      <c r="D61" s="24" t="s">
        <v>199</v>
      </c>
      <c r="E61" s="24">
        <v>2333110314</v>
      </c>
      <c r="F61" s="23" t="s">
        <v>252</v>
      </c>
      <c r="G61" s="25">
        <v>89.3318077803204</v>
      </c>
      <c r="H61" s="26">
        <v>0</v>
      </c>
      <c r="I61" s="25">
        <v>89.3318077803204</v>
      </c>
      <c r="J61" s="26">
        <v>80.7761194029851</v>
      </c>
      <c r="K61" s="25">
        <v>0.5</v>
      </c>
      <c r="L61" s="26">
        <v>81.2761194029851</v>
      </c>
      <c r="M61" s="25">
        <v>68.3</v>
      </c>
      <c r="N61" s="26">
        <v>0</v>
      </c>
      <c r="O61" s="25">
        <v>68.3</v>
      </c>
      <c r="P61" s="25">
        <v>81.1868607192869</v>
      </c>
      <c r="Q61" s="28">
        <v>57</v>
      </c>
      <c r="R61" s="23">
        <v>57</v>
      </c>
      <c r="S61" s="23" t="s">
        <v>33</v>
      </c>
      <c r="T61" s="23">
        <v>142</v>
      </c>
      <c r="U61" s="24" t="s">
        <v>49</v>
      </c>
      <c r="V61" s="28"/>
      <c r="W61" s="28"/>
      <c r="X61" s="29"/>
    </row>
    <row r="62" ht="18" customHeight="1" spans="1:24">
      <c r="A62" s="23" t="s">
        <v>29</v>
      </c>
      <c r="B62" s="23" t="s">
        <v>190</v>
      </c>
      <c r="C62" s="24">
        <v>2023</v>
      </c>
      <c r="D62" s="24" t="s">
        <v>193</v>
      </c>
      <c r="E62" s="23">
        <v>2333110295</v>
      </c>
      <c r="F62" s="23" t="s">
        <v>253</v>
      </c>
      <c r="G62" s="25">
        <v>90</v>
      </c>
      <c r="H62" s="26">
        <v>0</v>
      </c>
      <c r="I62" s="25">
        <f t="shared" ref="I62:I67" si="30">G62+H62</f>
        <v>90</v>
      </c>
      <c r="J62" s="26">
        <v>82.6567164179104</v>
      </c>
      <c r="K62" s="25">
        <v>0</v>
      </c>
      <c r="L62" s="26">
        <f t="shared" ref="L62:L67" si="31">J62+K62</f>
        <v>82.6567164179104</v>
      </c>
      <c r="M62" s="25">
        <v>54.6</v>
      </c>
      <c r="N62" s="26">
        <v>0</v>
      </c>
      <c r="O62" s="25">
        <f t="shared" ref="O62:O67" si="32">M62+N62</f>
        <v>54.6</v>
      </c>
      <c r="P62" s="25">
        <f t="shared" ref="P62:P67" si="33">I62*0.15+L62*0.75+O62*0.1</f>
        <v>80.9525373134328</v>
      </c>
      <c r="Q62" s="28">
        <v>58</v>
      </c>
      <c r="R62" s="23">
        <v>42</v>
      </c>
      <c r="S62" s="80" t="s">
        <v>54</v>
      </c>
      <c r="T62" s="23">
        <v>142</v>
      </c>
      <c r="U62" s="28" t="s">
        <v>71</v>
      </c>
      <c r="V62" s="28"/>
      <c r="W62" s="28"/>
      <c r="X62" s="29"/>
    </row>
    <row r="63" ht="18" customHeight="1" spans="1:24">
      <c r="A63" s="23" t="s">
        <v>29</v>
      </c>
      <c r="B63" s="23" t="s">
        <v>190</v>
      </c>
      <c r="C63" s="24">
        <v>2023</v>
      </c>
      <c r="D63" s="24" t="s">
        <v>191</v>
      </c>
      <c r="E63" s="101">
        <v>2333110217</v>
      </c>
      <c r="F63" s="23" t="s">
        <v>254</v>
      </c>
      <c r="G63" s="25">
        <v>90</v>
      </c>
      <c r="H63" s="26">
        <v>0</v>
      </c>
      <c r="I63" s="25">
        <f t="shared" si="30"/>
        <v>90</v>
      </c>
      <c r="J63" s="26">
        <v>80.4925373134328</v>
      </c>
      <c r="K63" s="25">
        <v>0</v>
      </c>
      <c r="L63" s="26">
        <f t="shared" si="31"/>
        <v>80.4925373134328</v>
      </c>
      <c r="M63" s="25">
        <v>70.8</v>
      </c>
      <c r="N63" s="26">
        <v>0</v>
      </c>
      <c r="O63" s="25">
        <f t="shared" si="32"/>
        <v>70.8</v>
      </c>
      <c r="P63" s="25">
        <f>L63*0.75+I63*0.15+O63*0.1</f>
        <v>80.9494029850746</v>
      </c>
      <c r="Q63" s="28">
        <v>59</v>
      </c>
      <c r="R63" s="23">
        <v>61</v>
      </c>
      <c r="S63" s="24" t="s">
        <v>33</v>
      </c>
      <c r="T63" s="23">
        <v>142</v>
      </c>
      <c r="U63" s="28" t="s">
        <v>49</v>
      </c>
      <c r="V63" s="28"/>
      <c r="W63" s="28"/>
      <c r="X63" s="29"/>
    </row>
    <row r="64" ht="18" customHeight="1" spans="1:24">
      <c r="A64" s="23" t="s">
        <v>29</v>
      </c>
      <c r="B64" s="23" t="s">
        <v>190</v>
      </c>
      <c r="C64" s="24">
        <v>2023</v>
      </c>
      <c r="D64" s="24" t="s">
        <v>197</v>
      </c>
      <c r="E64" s="24">
        <v>2333110266</v>
      </c>
      <c r="F64" s="23" t="s">
        <v>255</v>
      </c>
      <c r="G64" s="25">
        <v>89.9831578947368</v>
      </c>
      <c r="H64" s="26">
        <v>0</v>
      </c>
      <c r="I64" s="25">
        <v>89.9831578947368</v>
      </c>
      <c r="J64" s="26">
        <v>78.8358208955224</v>
      </c>
      <c r="K64" s="25">
        <v>0</v>
      </c>
      <c r="L64" s="26">
        <v>78.8358208955224</v>
      </c>
      <c r="M64" s="25">
        <v>82.6</v>
      </c>
      <c r="N64" s="26">
        <v>0</v>
      </c>
      <c r="O64" s="25">
        <v>82.6</v>
      </c>
      <c r="P64" s="25">
        <v>80.8843393558523</v>
      </c>
      <c r="Q64" s="28">
        <v>60</v>
      </c>
      <c r="R64" s="23">
        <v>73</v>
      </c>
      <c r="S64" s="23" t="s">
        <v>33</v>
      </c>
      <c r="T64" s="23">
        <v>142</v>
      </c>
      <c r="U64" s="24" t="s">
        <v>49</v>
      </c>
      <c r="V64" s="23"/>
      <c r="W64" s="24"/>
      <c r="X64" s="102"/>
    </row>
    <row r="65" ht="18" customHeight="1" spans="1:24">
      <c r="A65" s="23" t="s">
        <v>29</v>
      </c>
      <c r="B65" s="23" t="s">
        <v>190</v>
      </c>
      <c r="C65" s="24">
        <v>2023</v>
      </c>
      <c r="D65" s="24" t="s">
        <v>193</v>
      </c>
      <c r="E65" s="23">
        <v>2333110288</v>
      </c>
      <c r="F65" s="23" t="s">
        <v>256</v>
      </c>
      <c r="G65" s="25">
        <f>20*(87+88*2+89+90*2+92+93*7+94*2+95*7)/23/95+70</f>
        <v>89.4782608695652</v>
      </c>
      <c r="H65" s="26">
        <v>7.25</v>
      </c>
      <c r="I65" s="25">
        <f t="shared" si="30"/>
        <v>96.7282608695652</v>
      </c>
      <c r="J65" s="26">
        <v>77.0597014925373</v>
      </c>
      <c r="K65" s="25">
        <v>1</v>
      </c>
      <c r="L65" s="26">
        <f t="shared" si="31"/>
        <v>78.0597014925373</v>
      </c>
      <c r="M65" s="25">
        <v>77.35</v>
      </c>
      <c r="N65" s="26">
        <v>0</v>
      </c>
      <c r="O65" s="25">
        <f t="shared" si="32"/>
        <v>77.35</v>
      </c>
      <c r="P65" s="25">
        <f t="shared" si="33"/>
        <v>80.7890152498378</v>
      </c>
      <c r="Q65" s="28">
        <v>61</v>
      </c>
      <c r="R65" s="23">
        <v>86</v>
      </c>
      <c r="S65" s="23" t="s">
        <v>33</v>
      </c>
      <c r="T65" s="23">
        <v>142</v>
      </c>
      <c r="U65" s="28"/>
      <c r="V65" s="28" t="s">
        <v>257</v>
      </c>
      <c r="W65" s="28"/>
      <c r="X65" s="29"/>
    </row>
    <row r="66" ht="18" customHeight="1" spans="1:24">
      <c r="A66" s="23" t="s">
        <v>29</v>
      </c>
      <c r="B66" s="23" t="s">
        <v>190</v>
      </c>
      <c r="C66" s="24">
        <v>2023</v>
      </c>
      <c r="D66" s="24" t="s">
        <v>191</v>
      </c>
      <c r="E66" s="101">
        <v>2333110219</v>
      </c>
      <c r="F66" s="23" t="s">
        <v>258</v>
      </c>
      <c r="G66" s="25">
        <v>90</v>
      </c>
      <c r="H66" s="26">
        <v>0</v>
      </c>
      <c r="I66" s="25">
        <f t="shared" si="30"/>
        <v>90</v>
      </c>
      <c r="J66" s="26">
        <v>80.2238805970149</v>
      </c>
      <c r="K66" s="25">
        <v>0</v>
      </c>
      <c r="L66" s="26">
        <f t="shared" si="31"/>
        <v>80.2238805970149</v>
      </c>
      <c r="M66" s="25">
        <v>71</v>
      </c>
      <c r="N66" s="26">
        <v>0</v>
      </c>
      <c r="O66" s="25">
        <f t="shared" si="32"/>
        <v>71</v>
      </c>
      <c r="P66" s="25">
        <f>L66*0.75+I66*0.15+O66*0.1</f>
        <v>80.7679104477612</v>
      </c>
      <c r="Q66" s="28">
        <v>62</v>
      </c>
      <c r="R66" s="23">
        <v>64</v>
      </c>
      <c r="S66" s="24" t="s">
        <v>33</v>
      </c>
      <c r="T66" s="23">
        <v>142</v>
      </c>
      <c r="U66" s="28"/>
      <c r="V66" s="28"/>
      <c r="W66" s="28"/>
      <c r="X66" s="29"/>
    </row>
    <row r="67" ht="18" customHeight="1" spans="1:24">
      <c r="A67" s="23" t="s">
        <v>29</v>
      </c>
      <c r="B67" s="23" t="s">
        <v>190</v>
      </c>
      <c r="C67" s="24">
        <v>2023</v>
      </c>
      <c r="D67" s="24" t="s">
        <v>195</v>
      </c>
      <c r="E67" s="101">
        <v>2333110241</v>
      </c>
      <c r="F67" s="23" t="s">
        <v>259</v>
      </c>
      <c r="G67" s="25">
        <v>90</v>
      </c>
      <c r="H67" s="26">
        <v>0</v>
      </c>
      <c r="I67" s="25">
        <f t="shared" si="30"/>
        <v>90</v>
      </c>
      <c r="J67" s="26">
        <v>80.4626865671642</v>
      </c>
      <c r="K67" s="25">
        <v>0</v>
      </c>
      <c r="L67" s="26">
        <f t="shared" si="31"/>
        <v>80.4626865671642</v>
      </c>
      <c r="M67" s="25">
        <v>68.9</v>
      </c>
      <c r="N67" s="26">
        <v>0</v>
      </c>
      <c r="O67" s="25">
        <f t="shared" si="32"/>
        <v>68.9</v>
      </c>
      <c r="P67" s="25">
        <f t="shared" si="33"/>
        <v>80.7370149253731</v>
      </c>
      <c r="Q67" s="28">
        <v>63</v>
      </c>
      <c r="R67" s="23">
        <v>62</v>
      </c>
      <c r="S67" s="80" t="s">
        <v>54</v>
      </c>
      <c r="T67" s="23">
        <v>142</v>
      </c>
      <c r="U67" s="28" t="s">
        <v>55</v>
      </c>
      <c r="V67" s="28"/>
      <c r="W67" s="28"/>
      <c r="X67" s="29"/>
    </row>
    <row r="68" ht="18" customHeight="1" spans="1:24">
      <c r="A68" s="23" t="s">
        <v>29</v>
      </c>
      <c r="B68" s="23" t="s">
        <v>190</v>
      </c>
      <c r="C68" s="24">
        <v>2023</v>
      </c>
      <c r="D68" s="24" t="s">
        <v>199</v>
      </c>
      <c r="E68" s="24">
        <v>2334110473</v>
      </c>
      <c r="F68" s="23" t="s">
        <v>260</v>
      </c>
      <c r="G68" s="25">
        <v>89.9073684210526</v>
      </c>
      <c r="H68" s="26">
        <v>0</v>
      </c>
      <c r="I68" s="25">
        <v>89.9073684210526</v>
      </c>
      <c r="J68" s="26">
        <v>81.2835820895522</v>
      </c>
      <c r="K68" s="25">
        <v>0</v>
      </c>
      <c r="L68" s="26">
        <v>81.2835820895522</v>
      </c>
      <c r="M68" s="25">
        <v>60</v>
      </c>
      <c r="N68" s="26">
        <v>0</v>
      </c>
      <c r="O68" s="25">
        <v>60</v>
      </c>
      <c r="P68" s="25">
        <v>80.448791830322</v>
      </c>
      <c r="Q68" s="28">
        <v>64</v>
      </c>
      <c r="R68" s="23">
        <v>52</v>
      </c>
      <c r="S68" s="23" t="s">
        <v>33</v>
      </c>
      <c r="T68" s="23">
        <v>142</v>
      </c>
      <c r="U68" s="24"/>
      <c r="V68" s="23"/>
      <c r="W68" s="24"/>
      <c r="X68" s="102"/>
    </row>
    <row r="69" ht="18" customHeight="1" spans="1:24">
      <c r="A69" s="23" t="s">
        <v>29</v>
      </c>
      <c r="B69" s="23" t="s">
        <v>190</v>
      </c>
      <c r="C69" s="24">
        <v>2023</v>
      </c>
      <c r="D69" s="24" t="s">
        <v>199</v>
      </c>
      <c r="E69" s="24">
        <v>2333110329</v>
      </c>
      <c r="F69" s="23" t="s">
        <v>261</v>
      </c>
      <c r="G69" s="25">
        <v>89.6631578947369</v>
      </c>
      <c r="H69" s="26">
        <v>0</v>
      </c>
      <c r="I69" s="25">
        <v>89.6631578947369</v>
      </c>
      <c r="J69" s="26">
        <v>79.7910447761194</v>
      </c>
      <c r="K69" s="25">
        <v>0</v>
      </c>
      <c r="L69" s="26">
        <v>79.7910447761194</v>
      </c>
      <c r="M69" s="25">
        <v>71.2</v>
      </c>
      <c r="N69" s="26">
        <v>0</v>
      </c>
      <c r="O69" s="25">
        <v>71.2</v>
      </c>
      <c r="P69" s="25">
        <v>80.4127572663001</v>
      </c>
      <c r="Q69" s="28">
        <v>65</v>
      </c>
      <c r="R69" s="23">
        <v>67</v>
      </c>
      <c r="S69" s="23" t="s">
        <v>33</v>
      </c>
      <c r="T69" s="23">
        <v>142</v>
      </c>
      <c r="U69" s="24"/>
      <c r="V69" s="23"/>
      <c r="W69" s="24"/>
      <c r="X69" s="102"/>
    </row>
    <row r="70" ht="18" customHeight="1" spans="1:24">
      <c r="A70" s="23" t="s">
        <v>29</v>
      </c>
      <c r="B70" s="23" t="s">
        <v>190</v>
      </c>
      <c r="C70" s="24">
        <v>2023</v>
      </c>
      <c r="D70" s="24" t="s">
        <v>199</v>
      </c>
      <c r="E70" s="24">
        <v>2333110324</v>
      </c>
      <c r="F70" s="23" t="s">
        <v>262</v>
      </c>
      <c r="G70" s="25">
        <v>89.9494736842105</v>
      </c>
      <c r="H70" s="26">
        <v>2.5</v>
      </c>
      <c r="I70" s="25">
        <v>92.4494736842105</v>
      </c>
      <c r="J70" s="26">
        <v>79.3134328358209</v>
      </c>
      <c r="K70" s="25">
        <v>0</v>
      </c>
      <c r="L70" s="26">
        <v>79.3134328358209</v>
      </c>
      <c r="M70" s="25">
        <v>70.5</v>
      </c>
      <c r="N70" s="26">
        <v>0</v>
      </c>
      <c r="O70" s="25">
        <v>70.5</v>
      </c>
      <c r="P70" s="25">
        <v>80.4024956794972</v>
      </c>
      <c r="Q70" s="28">
        <v>66</v>
      </c>
      <c r="R70" s="23">
        <v>70</v>
      </c>
      <c r="S70" s="23" t="s">
        <v>33</v>
      </c>
      <c r="T70" s="23">
        <v>142</v>
      </c>
      <c r="U70" s="24"/>
      <c r="V70" s="23"/>
      <c r="W70" s="24"/>
      <c r="X70" s="102"/>
    </row>
    <row r="71" ht="18" customHeight="1" spans="1:24">
      <c r="A71" s="23" t="s">
        <v>29</v>
      </c>
      <c r="B71" s="23" t="s">
        <v>190</v>
      </c>
      <c r="C71" s="24">
        <v>2023</v>
      </c>
      <c r="D71" s="24" t="s">
        <v>197</v>
      </c>
      <c r="E71" s="24">
        <v>2333110280</v>
      </c>
      <c r="F71" s="23" t="s">
        <v>263</v>
      </c>
      <c r="G71" s="25">
        <v>89.9915789473684</v>
      </c>
      <c r="H71" s="26">
        <v>0</v>
      </c>
      <c r="I71" s="25">
        <v>89.9915789473684</v>
      </c>
      <c r="J71" s="26">
        <v>80.1194029850746</v>
      </c>
      <c r="K71" s="25">
        <v>0</v>
      </c>
      <c r="L71" s="26">
        <v>80.1194029850746</v>
      </c>
      <c r="M71" s="25">
        <v>67.5</v>
      </c>
      <c r="N71" s="26">
        <v>0</v>
      </c>
      <c r="O71" s="25">
        <v>67.5</v>
      </c>
      <c r="P71" s="25">
        <v>80.3382890809112</v>
      </c>
      <c r="Q71" s="28">
        <v>67</v>
      </c>
      <c r="R71" s="23">
        <v>65</v>
      </c>
      <c r="S71" s="23" t="s">
        <v>33</v>
      </c>
      <c r="T71" s="23">
        <v>142</v>
      </c>
      <c r="U71" s="28"/>
      <c r="V71" s="28"/>
      <c r="W71" s="28"/>
      <c r="X71" s="29"/>
    </row>
    <row r="72" ht="18" customHeight="1" spans="1:24">
      <c r="A72" s="23" t="s">
        <v>29</v>
      </c>
      <c r="B72" s="23" t="s">
        <v>190</v>
      </c>
      <c r="C72" s="24">
        <v>2023</v>
      </c>
      <c r="D72" s="24" t="s">
        <v>199</v>
      </c>
      <c r="E72" s="24">
        <v>2333110331</v>
      </c>
      <c r="F72" s="23" t="s">
        <v>264</v>
      </c>
      <c r="G72" s="25">
        <v>89.9157894736842</v>
      </c>
      <c r="H72" s="26">
        <v>1</v>
      </c>
      <c r="I72" s="25">
        <v>90.9157894736842</v>
      </c>
      <c r="J72" s="26">
        <v>77.2388059701493</v>
      </c>
      <c r="K72" s="25">
        <v>0.5</v>
      </c>
      <c r="L72" s="26">
        <v>77.7388059701493</v>
      </c>
      <c r="M72" s="25">
        <v>82.3</v>
      </c>
      <c r="N72" s="26">
        <v>0</v>
      </c>
      <c r="O72" s="25">
        <v>82.3</v>
      </c>
      <c r="P72" s="25">
        <v>80.1714728986646</v>
      </c>
      <c r="Q72" s="28">
        <v>68</v>
      </c>
      <c r="R72" s="23">
        <v>83</v>
      </c>
      <c r="S72" s="23" t="s">
        <v>33</v>
      </c>
      <c r="T72" s="23">
        <v>142</v>
      </c>
      <c r="U72" s="24"/>
      <c r="V72" s="23"/>
      <c r="W72" s="24"/>
      <c r="X72" s="102"/>
    </row>
    <row r="73" ht="18" customHeight="1" spans="1:24">
      <c r="A73" s="23" t="s">
        <v>29</v>
      </c>
      <c r="B73" s="23" t="s">
        <v>190</v>
      </c>
      <c r="C73" s="24">
        <v>2023</v>
      </c>
      <c r="D73" s="24" t="s">
        <v>197</v>
      </c>
      <c r="E73" s="24">
        <v>2333110262</v>
      </c>
      <c r="F73" s="23" t="s">
        <v>265</v>
      </c>
      <c r="G73" s="25">
        <v>90</v>
      </c>
      <c r="H73" s="26">
        <v>0</v>
      </c>
      <c r="I73" s="25">
        <v>90</v>
      </c>
      <c r="J73" s="26">
        <v>81.910447761194</v>
      </c>
      <c r="K73" s="25">
        <v>0</v>
      </c>
      <c r="L73" s="26">
        <v>81.910447761194</v>
      </c>
      <c r="M73" s="25">
        <v>52</v>
      </c>
      <c r="N73" s="26">
        <v>0</v>
      </c>
      <c r="O73" s="25">
        <v>52</v>
      </c>
      <c r="P73" s="25">
        <v>80.1328358208955</v>
      </c>
      <c r="Q73" s="28">
        <v>69</v>
      </c>
      <c r="R73" s="23">
        <v>48</v>
      </c>
      <c r="S73" s="80" t="s">
        <v>54</v>
      </c>
      <c r="T73" s="23">
        <v>142</v>
      </c>
      <c r="U73" s="24" t="s">
        <v>71</v>
      </c>
      <c r="V73" s="23"/>
      <c r="W73" s="24"/>
      <c r="X73" s="102"/>
    </row>
    <row r="74" ht="18" customHeight="1" spans="1:24">
      <c r="A74" s="23" t="s">
        <v>29</v>
      </c>
      <c r="B74" s="23" t="s">
        <v>190</v>
      </c>
      <c r="C74" s="24">
        <v>2023</v>
      </c>
      <c r="D74" s="24" t="s">
        <v>197</v>
      </c>
      <c r="E74" s="24">
        <v>2333110256</v>
      </c>
      <c r="F74" s="23" t="s">
        <v>266</v>
      </c>
      <c r="G74" s="25">
        <v>89.8905263157895</v>
      </c>
      <c r="H74" s="26">
        <v>5</v>
      </c>
      <c r="I74" s="25">
        <v>94.8905263157895</v>
      </c>
      <c r="J74" s="26">
        <v>79.7313432835821</v>
      </c>
      <c r="K74" s="25">
        <v>0</v>
      </c>
      <c r="L74" s="26">
        <v>79.7313432835821</v>
      </c>
      <c r="M74" s="25">
        <v>60.95</v>
      </c>
      <c r="N74" s="26">
        <v>0</v>
      </c>
      <c r="O74" s="25">
        <v>60.95</v>
      </c>
      <c r="P74" s="25">
        <v>80.127086410055</v>
      </c>
      <c r="Q74" s="28">
        <v>70</v>
      </c>
      <c r="R74" s="23">
        <v>68</v>
      </c>
      <c r="S74" s="23" t="s">
        <v>33</v>
      </c>
      <c r="T74" s="23">
        <v>142</v>
      </c>
      <c r="U74" s="24"/>
      <c r="V74" s="23"/>
      <c r="W74" s="24"/>
      <c r="X74" s="102"/>
    </row>
    <row r="75" ht="18" customHeight="1" spans="1:24">
      <c r="A75" s="23" t="s">
        <v>29</v>
      </c>
      <c r="B75" s="23" t="s">
        <v>190</v>
      </c>
      <c r="C75" s="24">
        <v>2023</v>
      </c>
      <c r="D75" s="24" t="s">
        <v>199</v>
      </c>
      <c r="E75" s="24">
        <v>2333110334</v>
      </c>
      <c r="F75" s="23" t="s">
        <v>267</v>
      </c>
      <c r="G75" s="25">
        <v>89.68</v>
      </c>
      <c r="H75" s="26">
        <v>0</v>
      </c>
      <c r="I75" s="25">
        <v>89.68</v>
      </c>
      <c r="J75" s="26">
        <v>78.0746268656716</v>
      </c>
      <c r="K75" s="25">
        <v>0</v>
      </c>
      <c r="L75" s="26">
        <v>78.0746268656716</v>
      </c>
      <c r="M75" s="25">
        <v>80.5</v>
      </c>
      <c r="N75" s="26">
        <v>0</v>
      </c>
      <c r="O75" s="25">
        <v>80.5</v>
      </c>
      <c r="P75" s="25">
        <v>80.0579701492537</v>
      </c>
      <c r="Q75" s="28">
        <v>71</v>
      </c>
      <c r="R75" s="23">
        <v>77</v>
      </c>
      <c r="S75" s="80" t="s">
        <v>54</v>
      </c>
      <c r="T75" s="23">
        <v>142</v>
      </c>
      <c r="U75" s="24" t="s">
        <v>55</v>
      </c>
      <c r="V75" s="23"/>
      <c r="W75" s="24"/>
      <c r="X75" s="102"/>
    </row>
    <row r="76" ht="18" customHeight="1" spans="1:24">
      <c r="A76" s="23" t="s">
        <v>29</v>
      </c>
      <c r="B76" s="23" t="s">
        <v>190</v>
      </c>
      <c r="C76" s="24">
        <v>2023</v>
      </c>
      <c r="D76" s="24" t="s">
        <v>193</v>
      </c>
      <c r="E76" s="23">
        <v>2333110299</v>
      </c>
      <c r="F76" s="23" t="s">
        <v>268</v>
      </c>
      <c r="G76" s="25">
        <v>90</v>
      </c>
      <c r="H76" s="26">
        <v>0</v>
      </c>
      <c r="I76" s="25">
        <f>G76+H76</f>
        <v>90</v>
      </c>
      <c r="J76" s="26">
        <v>78.8955223880597</v>
      </c>
      <c r="K76" s="25">
        <v>0</v>
      </c>
      <c r="L76" s="26">
        <f>J76+K76</f>
        <v>78.8955223880597</v>
      </c>
      <c r="M76" s="25">
        <v>71.4</v>
      </c>
      <c r="N76" s="26">
        <v>0</v>
      </c>
      <c r="O76" s="25">
        <f>M76+N76</f>
        <v>71.4</v>
      </c>
      <c r="P76" s="25">
        <f>I76*0.15+L76*0.75+O76*0.1</f>
        <v>79.8116417910448</v>
      </c>
      <c r="Q76" s="28">
        <v>72</v>
      </c>
      <c r="R76" s="23">
        <v>72</v>
      </c>
      <c r="S76" s="23" t="s">
        <v>33</v>
      </c>
      <c r="T76" s="23">
        <v>142</v>
      </c>
      <c r="U76" s="28"/>
      <c r="V76" s="28"/>
      <c r="W76" s="28"/>
      <c r="X76" s="29"/>
    </row>
    <row r="77" ht="18" customHeight="1" spans="1:24">
      <c r="A77" s="23" t="s">
        <v>29</v>
      </c>
      <c r="B77" s="23" t="s">
        <v>190</v>
      </c>
      <c r="C77" s="24">
        <v>2023</v>
      </c>
      <c r="D77" s="24" t="s">
        <v>199</v>
      </c>
      <c r="E77" s="24">
        <v>2333110332</v>
      </c>
      <c r="F77" s="23" t="s">
        <v>269</v>
      </c>
      <c r="G77" s="25">
        <v>89.8484210526316</v>
      </c>
      <c r="H77" s="26">
        <v>0</v>
      </c>
      <c r="I77" s="25">
        <v>89.8484210526316</v>
      </c>
      <c r="J77" s="26">
        <v>79.2985074626866</v>
      </c>
      <c r="K77" s="25">
        <v>0</v>
      </c>
      <c r="L77" s="26">
        <v>79.2985074626866</v>
      </c>
      <c r="M77" s="25">
        <v>65.8</v>
      </c>
      <c r="N77" s="26">
        <v>0</v>
      </c>
      <c r="O77" s="25">
        <v>65.8</v>
      </c>
      <c r="P77" s="25">
        <v>79.5311437549097</v>
      </c>
      <c r="Q77" s="28">
        <v>73</v>
      </c>
      <c r="R77" s="23">
        <v>71</v>
      </c>
      <c r="S77" s="23" t="s">
        <v>33</v>
      </c>
      <c r="T77" s="23">
        <v>142</v>
      </c>
      <c r="U77" s="24"/>
      <c r="V77" s="23"/>
      <c r="W77" s="24"/>
      <c r="X77" s="102"/>
    </row>
    <row r="78" ht="18" customHeight="1" spans="1:24">
      <c r="A78" s="23" t="s">
        <v>29</v>
      </c>
      <c r="B78" s="23" t="s">
        <v>190</v>
      </c>
      <c r="C78" s="24">
        <v>2023</v>
      </c>
      <c r="D78" s="24" t="s">
        <v>197</v>
      </c>
      <c r="E78" s="24">
        <v>2333110270</v>
      </c>
      <c r="F78" s="23" t="s">
        <v>270</v>
      </c>
      <c r="G78" s="25">
        <v>89.9831578947368</v>
      </c>
      <c r="H78" s="26">
        <v>0</v>
      </c>
      <c r="I78" s="25">
        <v>89.9831578947368</v>
      </c>
      <c r="J78" s="26">
        <v>77.7462686567164</v>
      </c>
      <c r="K78" s="25">
        <v>0</v>
      </c>
      <c r="L78" s="26">
        <v>77.7462686567164</v>
      </c>
      <c r="M78" s="25">
        <v>76.3</v>
      </c>
      <c r="N78" s="26">
        <v>0</v>
      </c>
      <c r="O78" s="25">
        <v>76.3</v>
      </c>
      <c r="P78" s="25">
        <v>79.4371751767478</v>
      </c>
      <c r="Q78" s="28">
        <v>74</v>
      </c>
      <c r="R78" s="23">
        <v>80</v>
      </c>
      <c r="S78" s="23" t="s">
        <v>33</v>
      </c>
      <c r="T78" s="23">
        <v>142</v>
      </c>
      <c r="U78" s="24"/>
      <c r="V78" s="23"/>
      <c r="W78" s="24"/>
      <c r="X78" s="102"/>
    </row>
    <row r="79" ht="18" customHeight="1" spans="1:24">
      <c r="A79" s="23" t="s">
        <v>29</v>
      </c>
      <c r="B79" s="23" t="s">
        <v>190</v>
      </c>
      <c r="C79" s="24">
        <v>2023</v>
      </c>
      <c r="D79" s="24" t="s">
        <v>197</v>
      </c>
      <c r="E79" s="24">
        <v>2333110275</v>
      </c>
      <c r="F79" s="23" t="s">
        <v>271</v>
      </c>
      <c r="G79" s="25">
        <v>89.9915789473684</v>
      </c>
      <c r="H79" s="26">
        <v>0</v>
      </c>
      <c r="I79" s="25">
        <v>89.9915789473684</v>
      </c>
      <c r="J79" s="26">
        <v>77.8805970149254</v>
      </c>
      <c r="K79" s="25">
        <v>0</v>
      </c>
      <c r="L79" s="26">
        <v>77.8805970149254</v>
      </c>
      <c r="M79" s="25">
        <v>75.2</v>
      </c>
      <c r="N79" s="26">
        <v>0</v>
      </c>
      <c r="O79" s="25">
        <v>75.2</v>
      </c>
      <c r="P79" s="25">
        <v>79.4291846032993</v>
      </c>
      <c r="Q79" s="28">
        <v>75</v>
      </c>
      <c r="R79" s="23">
        <v>79</v>
      </c>
      <c r="S79" s="23" t="s">
        <v>33</v>
      </c>
      <c r="T79" s="23">
        <v>142</v>
      </c>
      <c r="U79" s="28"/>
      <c r="V79" s="28"/>
      <c r="W79" s="28"/>
      <c r="X79" s="29"/>
    </row>
    <row r="80" ht="18" customHeight="1" spans="1:24">
      <c r="A80" s="23" t="s">
        <v>29</v>
      </c>
      <c r="B80" s="23" t="s">
        <v>190</v>
      </c>
      <c r="C80" s="24">
        <v>2023</v>
      </c>
      <c r="D80" s="24" t="s">
        <v>199</v>
      </c>
      <c r="E80" s="24">
        <v>2333110338</v>
      </c>
      <c r="F80" s="23" t="s">
        <v>272</v>
      </c>
      <c r="G80" s="25">
        <v>89.898947368421</v>
      </c>
      <c r="H80" s="26">
        <v>0</v>
      </c>
      <c r="I80" s="25">
        <v>89.898947368421</v>
      </c>
      <c r="J80" s="26">
        <v>80.5671641791045</v>
      </c>
      <c r="K80" s="25">
        <v>0</v>
      </c>
      <c r="L80" s="26">
        <v>80.5671641791045</v>
      </c>
      <c r="M80" s="25">
        <v>55</v>
      </c>
      <c r="N80" s="26">
        <v>0</v>
      </c>
      <c r="O80" s="25">
        <v>55</v>
      </c>
      <c r="P80" s="25">
        <v>79.4102152395915</v>
      </c>
      <c r="Q80" s="28">
        <v>76</v>
      </c>
      <c r="R80" s="23">
        <v>60</v>
      </c>
      <c r="S80" s="80" t="s">
        <v>54</v>
      </c>
      <c r="T80" s="23">
        <v>142</v>
      </c>
      <c r="U80" s="24" t="s">
        <v>71</v>
      </c>
      <c r="V80" s="23"/>
      <c r="W80" s="24"/>
      <c r="X80" s="102"/>
    </row>
    <row r="81" ht="18" customHeight="1" spans="1:24">
      <c r="A81" s="23" t="s">
        <v>29</v>
      </c>
      <c r="B81" s="23" t="s">
        <v>190</v>
      </c>
      <c r="C81" s="24">
        <v>2023</v>
      </c>
      <c r="D81" s="24" t="s">
        <v>197</v>
      </c>
      <c r="E81" s="24">
        <v>2333110269</v>
      </c>
      <c r="F81" s="23" t="s">
        <v>273</v>
      </c>
      <c r="G81" s="25">
        <v>89.9915789473684</v>
      </c>
      <c r="H81" s="26">
        <v>0</v>
      </c>
      <c r="I81" s="25">
        <v>89.9915789473684</v>
      </c>
      <c r="J81" s="26">
        <v>79.4179104477612</v>
      </c>
      <c r="K81" s="25">
        <v>0</v>
      </c>
      <c r="L81" s="26">
        <v>79.4179104477612</v>
      </c>
      <c r="M81" s="25">
        <v>62.3</v>
      </c>
      <c r="N81" s="26">
        <v>0</v>
      </c>
      <c r="O81" s="25">
        <v>62.3</v>
      </c>
      <c r="P81" s="25">
        <v>79.2921696779262</v>
      </c>
      <c r="Q81" s="28">
        <v>77</v>
      </c>
      <c r="R81" s="23">
        <v>69</v>
      </c>
      <c r="S81" s="23" t="s">
        <v>33</v>
      </c>
      <c r="T81" s="23">
        <v>142</v>
      </c>
      <c r="U81" s="24"/>
      <c r="V81" s="23"/>
      <c r="W81" s="24"/>
      <c r="X81" s="102"/>
    </row>
    <row r="82" ht="18" customHeight="1" spans="1:24">
      <c r="A82" s="23" t="s">
        <v>29</v>
      </c>
      <c r="B82" s="23" t="s">
        <v>190</v>
      </c>
      <c r="C82" s="24">
        <v>2023</v>
      </c>
      <c r="D82" s="24" t="s">
        <v>199</v>
      </c>
      <c r="E82" s="24">
        <v>2333110335</v>
      </c>
      <c r="F82" s="23" t="s">
        <v>274</v>
      </c>
      <c r="G82" s="25">
        <v>89.7557894736842</v>
      </c>
      <c r="H82" s="26">
        <v>0</v>
      </c>
      <c r="I82" s="25">
        <v>89.7557894736842</v>
      </c>
      <c r="J82" s="26">
        <v>77.2089552238806</v>
      </c>
      <c r="K82" s="25">
        <v>0</v>
      </c>
      <c r="L82" s="26">
        <v>77.2089552238806</v>
      </c>
      <c r="M82" s="25">
        <v>78.2</v>
      </c>
      <c r="N82" s="26">
        <v>0</v>
      </c>
      <c r="O82" s="25">
        <v>78.2</v>
      </c>
      <c r="P82" s="25">
        <v>79.1900848389631</v>
      </c>
      <c r="Q82" s="28">
        <v>78</v>
      </c>
      <c r="R82" s="23">
        <v>84</v>
      </c>
      <c r="S82" s="23" t="s">
        <v>33</v>
      </c>
      <c r="T82" s="23">
        <v>142</v>
      </c>
      <c r="U82" s="24"/>
      <c r="V82" s="23"/>
      <c r="W82" s="24"/>
      <c r="X82" s="102"/>
    </row>
    <row r="83" ht="18" customHeight="1" spans="1:24">
      <c r="A83" s="23" t="s">
        <v>29</v>
      </c>
      <c r="B83" s="23" t="s">
        <v>190</v>
      </c>
      <c r="C83" s="24">
        <v>2023</v>
      </c>
      <c r="D83" s="24" t="s">
        <v>193</v>
      </c>
      <c r="E83" s="23">
        <v>2333110284</v>
      </c>
      <c r="F83" s="23" t="s">
        <v>275</v>
      </c>
      <c r="G83" s="25">
        <v>90</v>
      </c>
      <c r="H83" s="26">
        <v>4</v>
      </c>
      <c r="I83" s="25">
        <f t="shared" ref="I83:I88" si="34">G83+H83</f>
        <v>94</v>
      </c>
      <c r="J83" s="26">
        <v>78.134328358209</v>
      </c>
      <c r="K83" s="25">
        <v>0</v>
      </c>
      <c r="L83" s="26">
        <f t="shared" ref="L83:L88" si="35">J83+K83</f>
        <v>78.134328358209</v>
      </c>
      <c r="M83" s="25">
        <v>63.75</v>
      </c>
      <c r="N83" s="26">
        <v>0</v>
      </c>
      <c r="O83" s="25">
        <f t="shared" ref="O83:O88" si="36">M83+N83</f>
        <v>63.75</v>
      </c>
      <c r="P83" s="25">
        <f t="shared" ref="P83:P88" si="37">I83*0.15+L83*0.75+O83*0.1</f>
        <v>79.0757462686567</v>
      </c>
      <c r="Q83" s="28">
        <v>79</v>
      </c>
      <c r="R83" s="23">
        <v>76</v>
      </c>
      <c r="S83" s="23" t="s">
        <v>33</v>
      </c>
      <c r="T83" s="23">
        <v>142</v>
      </c>
      <c r="U83" s="28"/>
      <c r="V83" s="28"/>
      <c r="W83" s="28"/>
      <c r="X83" s="29"/>
    </row>
    <row r="84" ht="18" customHeight="1" spans="1:24">
      <c r="A84" s="23" t="s">
        <v>29</v>
      </c>
      <c r="B84" s="23" t="s">
        <v>190</v>
      </c>
      <c r="C84" s="24">
        <v>2023</v>
      </c>
      <c r="D84" s="24" t="s">
        <v>193</v>
      </c>
      <c r="E84" s="23">
        <v>2333110364</v>
      </c>
      <c r="F84" s="23" t="s">
        <v>276</v>
      </c>
      <c r="G84" s="25">
        <f>20*(75+82+84+87+88*2+91*3+92*7+93+94*4+95*4)/25/95+70</f>
        <v>89.1157894736842</v>
      </c>
      <c r="H84" s="26">
        <v>0</v>
      </c>
      <c r="I84" s="25">
        <f t="shared" si="34"/>
        <v>89.1157894736842</v>
      </c>
      <c r="J84" s="26">
        <v>81.2112676056338</v>
      </c>
      <c r="K84" s="25">
        <v>0</v>
      </c>
      <c r="L84" s="26">
        <f t="shared" si="35"/>
        <v>81.2112676056338</v>
      </c>
      <c r="M84" s="25">
        <v>46.1</v>
      </c>
      <c r="N84" s="26">
        <v>0</v>
      </c>
      <c r="O84" s="25">
        <f t="shared" si="36"/>
        <v>46.1</v>
      </c>
      <c r="P84" s="25">
        <f t="shared" si="37"/>
        <v>78.885819125278</v>
      </c>
      <c r="Q84" s="28">
        <v>80</v>
      </c>
      <c r="R84" s="23">
        <v>54</v>
      </c>
      <c r="S84" s="80" t="s">
        <v>54</v>
      </c>
      <c r="T84" s="23">
        <v>142</v>
      </c>
      <c r="U84" s="28" t="s">
        <v>71</v>
      </c>
      <c r="V84" s="28"/>
      <c r="W84" s="28"/>
      <c r="X84" s="29"/>
    </row>
    <row r="85" ht="18" customHeight="1" spans="1:24">
      <c r="A85" s="23" t="s">
        <v>29</v>
      </c>
      <c r="B85" s="23" t="s">
        <v>190</v>
      </c>
      <c r="C85" s="24">
        <v>2023</v>
      </c>
      <c r="D85" s="24" t="s">
        <v>191</v>
      </c>
      <c r="E85" s="101">
        <v>2333110212</v>
      </c>
      <c r="F85" s="23" t="s">
        <v>277</v>
      </c>
      <c r="G85" s="25">
        <v>90</v>
      </c>
      <c r="H85" s="26">
        <v>3</v>
      </c>
      <c r="I85" s="25">
        <f t="shared" si="34"/>
        <v>93</v>
      </c>
      <c r="J85" s="26">
        <v>77.6567164179104</v>
      </c>
      <c r="K85" s="25">
        <v>0</v>
      </c>
      <c r="L85" s="26">
        <f t="shared" si="35"/>
        <v>77.6567164179104</v>
      </c>
      <c r="M85" s="25">
        <v>66.4</v>
      </c>
      <c r="N85" s="26">
        <v>0</v>
      </c>
      <c r="O85" s="25">
        <f t="shared" si="36"/>
        <v>66.4</v>
      </c>
      <c r="P85" s="25">
        <f>L85*0.75+I85*0.15+O85*0.1</f>
        <v>78.8325373134328</v>
      </c>
      <c r="Q85" s="28">
        <v>81</v>
      </c>
      <c r="R85" s="23">
        <v>81</v>
      </c>
      <c r="S85" s="24" t="s">
        <v>33</v>
      </c>
      <c r="T85" s="23">
        <v>142</v>
      </c>
      <c r="U85" s="28"/>
      <c r="V85" s="28"/>
      <c r="W85" s="28"/>
      <c r="X85" s="29"/>
    </row>
    <row r="86" ht="18" customHeight="1" spans="1:24">
      <c r="A86" s="23" t="s">
        <v>29</v>
      </c>
      <c r="B86" s="23" t="s">
        <v>190</v>
      </c>
      <c r="C86" s="24">
        <v>2023</v>
      </c>
      <c r="D86" s="24" t="s">
        <v>191</v>
      </c>
      <c r="E86" s="101">
        <v>2333110214</v>
      </c>
      <c r="F86" s="23" t="s">
        <v>278</v>
      </c>
      <c r="G86" s="25">
        <v>90</v>
      </c>
      <c r="H86" s="26">
        <v>0</v>
      </c>
      <c r="I86" s="25">
        <f t="shared" si="34"/>
        <v>90</v>
      </c>
      <c r="J86" s="26">
        <v>77.9253731343284</v>
      </c>
      <c r="K86" s="25">
        <v>0</v>
      </c>
      <c r="L86" s="26">
        <f t="shared" si="35"/>
        <v>77.9253731343284</v>
      </c>
      <c r="M86" s="25">
        <v>66.8</v>
      </c>
      <c r="N86" s="26">
        <v>0</v>
      </c>
      <c r="O86" s="25">
        <f t="shared" si="36"/>
        <v>66.8</v>
      </c>
      <c r="P86" s="25">
        <f>L86*0.75+I86*0.15+O86*0.1</f>
        <v>78.6240298507463</v>
      </c>
      <c r="Q86" s="28">
        <v>82</v>
      </c>
      <c r="R86" s="23">
        <v>78</v>
      </c>
      <c r="S86" s="24" t="s">
        <v>33</v>
      </c>
      <c r="T86" s="23">
        <v>142</v>
      </c>
      <c r="U86" s="28"/>
      <c r="V86" s="28"/>
      <c r="W86" s="28"/>
      <c r="X86" s="29"/>
    </row>
    <row r="87" ht="18" customHeight="1" spans="1:24">
      <c r="A87" s="23" t="s">
        <v>29</v>
      </c>
      <c r="B87" s="23" t="s">
        <v>190</v>
      </c>
      <c r="C87" s="24">
        <v>2023</v>
      </c>
      <c r="D87" s="24" t="s">
        <v>193</v>
      </c>
      <c r="E87" s="23">
        <v>2333110303</v>
      </c>
      <c r="F87" s="23" t="s">
        <v>279</v>
      </c>
      <c r="G87" s="25">
        <f>20*(94+95*24)/25/95+70</f>
        <v>89.9915789473684</v>
      </c>
      <c r="H87" s="26">
        <v>0</v>
      </c>
      <c r="I87" s="25">
        <f t="shared" si="34"/>
        <v>89.9915789473684</v>
      </c>
      <c r="J87" s="26">
        <v>76.2835820895522</v>
      </c>
      <c r="K87" s="25">
        <v>0</v>
      </c>
      <c r="L87" s="26">
        <f t="shared" si="35"/>
        <v>76.2835820895522</v>
      </c>
      <c r="M87" s="25">
        <v>78.9</v>
      </c>
      <c r="N87" s="26">
        <v>0</v>
      </c>
      <c r="O87" s="25">
        <f t="shared" si="36"/>
        <v>78.9</v>
      </c>
      <c r="P87" s="25">
        <f t="shared" si="37"/>
        <v>78.6014234092694</v>
      </c>
      <c r="Q87" s="28">
        <v>83</v>
      </c>
      <c r="R87" s="23">
        <v>96</v>
      </c>
      <c r="S87" s="80" t="s">
        <v>54</v>
      </c>
      <c r="T87" s="23">
        <v>142</v>
      </c>
      <c r="U87" s="28" t="s">
        <v>55</v>
      </c>
      <c r="V87" s="28"/>
      <c r="W87" s="28"/>
      <c r="X87" s="29"/>
    </row>
    <row r="88" ht="18" customHeight="1" spans="1:24">
      <c r="A88" s="23" t="s">
        <v>29</v>
      </c>
      <c r="B88" s="23" t="s">
        <v>190</v>
      </c>
      <c r="C88" s="24">
        <v>2023</v>
      </c>
      <c r="D88" s="24" t="s">
        <v>195</v>
      </c>
      <c r="E88" s="101">
        <v>2333110247</v>
      </c>
      <c r="F88" s="23" t="s">
        <v>280</v>
      </c>
      <c r="G88" s="25">
        <v>89.9915789473684</v>
      </c>
      <c r="H88" s="26">
        <v>0</v>
      </c>
      <c r="I88" s="25">
        <f t="shared" si="34"/>
        <v>89.9915789473684</v>
      </c>
      <c r="J88" s="26">
        <v>80.2985074626866</v>
      </c>
      <c r="K88" s="25">
        <v>0</v>
      </c>
      <c r="L88" s="26">
        <f t="shared" si="35"/>
        <v>80.2985074626866</v>
      </c>
      <c r="M88" s="25">
        <v>48.75</v>
      </c>
      <c r="N88" s="26">
        <v>0</v>
      </c>
      <c r="O88" s="25">
        <f t="shared" si="36"/>
        <v>48.75</v>
      </c>
      <c r="P88" s="25">
        <f t="shared" si="37"/>
        <v>78.5976174391202</v>
      </c>
      <c r="Q88" s="28">
        <v>84</v>
      </c>
      <c r="R88" s="23">
        <v>63</v>
      </c>
      <c r="S88" s="80" t="s">
        <v>54</v>
      </c>
      <c r="T88" s="23">
        <v>142</v>
      </c>
      <c r="U88" s="28" t="s">
        <v>71</v>
      </c>
      <c r="V88" s="28"/>
      <c r="W88" s="28"/>
      <c r="X88" s="29"/>
    </row>
    <row r="89" ht="18" customHeight="1" spans="1:24">
      <c r="A89" s="23" t="s">
        <v>29</v>
      </c>
      <c r="B89" s="23" t="s">
        <v>190</v>
      </c>
      <c r="C89" s="24">
        <v>2023</v>
      </c>
      <c r="D89" s="24" t="s">
        <v>199</v>
      </c>
      <c r="E89" s="24">
        <v>2333110321</v>
      </c>
      <c r="F89" s="23" t="s">
        <v>281</v>
      </c>
      <c r="G89" s="25">
        <v>89.8652631578947</v>
      </c>
      <c r="H89" s="26">
        <v>0</v>
      </c>
      <c r="I89" s="25">
        <v>89.8652631578947</v>
      </c>
      <c r="J89" s="26">
        <v>76.7313432835821</v>
      </c>
      <c r="K89" s="25">
        <v>0</v>
      </c>
      <c r="L89" s="26">
        <v>76.7313432835821</v>
      </c>
      <c r="M89" s="25">
        <v>75.4</v>
      </c>
      <c r="N89" s="26">
        <v>0</v>
      </c>
      <c r="O89" s="25">
        <v>75.4</v>
      </c>
      <c r="P89" s="25">
        <v>78.5682969363708</v>
      </c>
      <c r="Q89" s="28">
        <v>85</v>
      </c>
      <c r="R89" s="23">
        <v>88</v>
      </c>
      <c r="S89" s="23" t="s">
        <v>33</v>
      </c>
      <c r="T89" s="23">
        <v>142</v>
      </c>
      <c r="U89" s="24"/>
      <c r="V89" s="23"/>
      <c r="W89" s="24"/>
      <c r="X89" s="102"/>
    </row>
    <row r="90" ht="18" customHeight="1" spans="1:24">
      <c r="A90" s="23" t="s">
        <v>29</v>
      </c>
      <c r="B90" s="23" t="s">
        <v>190</v>
      </c>
      <c r="C90" s="24">
        <v>2023</v>
      </c>
      <c r="D90" s="24" t="s">
        <v>197</v>
      </c>
      <c r="E90" s="24">
        <v>2333110279</v>
      </c>
      <c r="F90" s="23" t="s">
        <v>282</v>
      </c>
      <c r="G90" s="25">
        <v>90</v>
      </c>
      <c r="H90" s="26">
        <v>0</v>
      </c>
      <c r="I90" s="25">
        <v>90</v>
      </c>
      <c r="J90" s="26">
        <v>78.5671641791045</v>
      </c>
      <c r="K90" s="25">
        <v>0</v>
      </c>
      <c r="L90" s="26">
        <v>78.5671641791045</v>
      </c>
      <c r="M90" s="25">
        <v>60</v>
      </c>
      <c r="N90" s="26">
        <v>0</v>
      </c>
      <c r="O90" s="25">
        <v>60</v>
      </c>
      <c r="P90" s="25">
        <v>78.4253731343284</v>
      </c>
      <c r="Q90" s="28">
        <v>86</v>
      </c>
      <c r="R90" s="23">
        <v>74</v>
      </c>
      <c r="S90" s="23" t="s">
        <v>33</v>
      </c>
      <c r="T90" s="23">
        <v>142</v>
      </c>
      <c r="U90" s="28"/>
      <c r="V90" s="28"/>
      <c r="W90" s="28"/>
      <c r="X90" s="29"/>
    </row>
    <row r="91" ht="18" customHeight="1" spans="1:24">
      <c r="A91" s="23" t="s">
        <v>29</v>
      </c>
      <c r="B91" s="23" t="s">
        <v>190</v>
      </c>
      <c r="C91" s="24">
        <v>2023</v>
      </c>
      <c r="D91" s="24" t="s">
        <v>199</v>
      </c>
      <c r="E91" s="24">
        <v>2333110340</v>
      </c>
      <c r="F91" s="23" t="s">
        <v>283</v>
      </c>
      <c r="G91" s="25">
        <v>89.3178947368421</v>
      </c>
      <c r="H91" s="26">
        <v>0</v>
      </c>
      <c r="I91" s="25">
        <v>89.3178947368421</v>
      </c>
      <c r="J91" s="26">
        <v>76.4328358208955</v>
      </c>
      <c r="K91" s="25">
        <v>0</v>
      </c>
      <c r="L91" s="26">
        <v>76.4328358208955</v>
      </c>
      <c r="M91" s="25">
        <v>76.9</v>
      </c>
      <c r="N91" s="26">
        <v>0</v>
      </c>
      <c r="O91" s="25">
        <v>76.9</v>
      </c>
      <c r="P91" s="25">
        <v>78.412311076198</v>
      </c>
      <c r="Q91" s="28">
        <v>87</v>
      </c>
      <c r="R91" s="23">
        <v>94</v>
      </c>
      <c r="S91" s="23" t="s">
        <v>33</v>
      </c>
      <c r="T91" s="23">
        <v>142</v>
      </c>
      <c r="U91" s="24"/>
      <c r="V91" s="23"/>
      <c r="W91" s="24"/>
      <c r="X91" s="102"/>
    </row>
    <row r="92" ht="18" customHeight="1" spans="1:24">
      <c r="A92" s="23" t="s">
        <v>29</v>
      </c>
      <c r="B92" s="23" t="s">
        <v>190</v>
      </c>
      <c r="C92" s="24">
        <v>2023</v>
      </c>
      <c r="D92" s="24" t="s">
        <v>193</v>
      </c>
      <c r="E92" s="23">
        <v>2333110294</v>
      </c>
      <c r="F92" s="23" t="s">
        <v>284</v>
      </c>
      <c r="G92" s="25">
        <v>90</v>
      </c>
      <c r="H92" s="26">
        <v>2</v>
      </c>
      <c r="I92" s="25">
        <f t="shared" ref="I92:I102" si="38">G92+H92</f>
        <v>92</v>
      </c>
      <c r="J92" s="26">
        <v>76.5522388059701</v>
      </c>
      <c r="K92" s="25">
        <v>0</v>
      </c>
      <c r="L92" s="26">
        <f t="shared" ref="L92:L102" si="39">J92+K92</f>
        <v>76.5522388059701</v>
      </c>
      <c r="M92" s="25">
        <v>69.8</v>
      </c>
      <c r="N92" s="26">
        <v>0</v>
      </c>
      <c r="O92" s="25">
        <f t="shared" ref="O92:O102" si="40">M92+N92</f>
        <v>69.8</v>
      </c>
      <c r="P92" s="25">
        <f t="shared" ref="P92:P102" si="41">I92*0.15+L92*0.75+O92*0.1</f>
        <v>78.1941791044776</v>
      </c>
      <c r="Q92" s="28">
        <v>88</v>
      </c>
      <c r="R92" s="23">
        <v>91</v>
      </c>
      <c r="S92" s="23" t="s">
        <v>33</v>
      </c>
      <c r="T92" s="23">
        <v>142</v>
      </c>
      <c r="U92" s="28"/>
      <c r="V92" s="28"/>
      <c r="W92" s="28"/>
      <c r="X92" s="29"/>
    </row>
    <row r="93" ht="18" customHeight="1" spans="1:24">
      <c r="A93" s="23" t="s">
        <v>29</v>
      </c>
      <c r="B93" s="23" t="s">
        <v>190</v>
      </c>
      <c r="C93" s="24">
        <v>2023</v>
      </c>
      <c r="D93" s="24" t="s">
        <v>193</v>
      </c>
      <c r="E93" s="23">
        <v>2333110304</v>
      </c>
      <c r="F93" s="23" t="s">
        <v>285</v>
      </c>
      <c r="G93" s="25">
        <v>90</v>
      </c>
      <c r="H93" s="26">
        <v>0</v>
      </c>
      <c r="I93" s="25">
        <f t="shared" si="38"/>
        <v>90</v>
      </c>
      <c r="J93" s="26">
        <v>75.2238805970149</v>
      </c>
      <c r="K93" s="25">
        <v>0</v>
      </c>
      <c r="L93" s="26">
        <f t="shared" si="39"/>
        <v>75.2238805970149</v>
      </c>
      <c r="M93" s="25">
        <v>80.5</v>
      </c>
      <c r="N93" s="26">
        <v>0</v>
      </c>
      <c r="O93" s="25">
        <f t="shared" si="40"/>
        <v>80.5</v>
      </c>
      <c r="P93" s="25">
        <f t="shared" si="41"/>
        <v>77.9679104477612</v>
      </c>
      <c r="Q93" s="28">
        <v>89</v>
      </c>
      <c r="R93" s="23">
        <v>103</v>
      </c>
      <c r="S93" s="23" t="s">
        <v>33</v>
      </c>
      <c r="T93" s="23">
        <v>142</v>
      </c>
      <c r="U93" s="28"/>
      <c r="V93" s="28" t="s">
        <v>286</v>
      </c>
      <c r="W93" s="28"/>
      <c r="X93" s="29"/>
    </row>
    <row r="94" ht="18" customHeight="1" spans="1:24">
      <c r="A94" s="23" t="s">
        <v>29</v>
      </c>
      <c r="B94" s="23" t="s">
        <v>190</v>
      </c>
      <c r="C94" s="24">
        <v>2023</v>
      </c>
      <c r="D94" s="24" t="s">
        <v>191</v>
      </c>
      <c r="E94" s="101">
        <v>2333110218</v>
      </c>
      <c r="F94" s="23" t="s">
        <v>287</v>
      </c>
      <c r="G94" s="25">
        <v>90</v>
      </c>
      <c r="H94" s="26">
        <v>0</v>
      </c>
      <c r="I94" s="25">
        <f t="shared" si="38"/>
        <v>90</v>
      </c>
      <c r="J94" s="26">
        <v>76.4477611940299</v>
      </c>
      <c r="K94" s="25">
        <v>0</v>
      </c>
      <c r="L94" s="26">
        <f t="shared" si="39"/>
        <v>76.4477611940299</v>
      </c>
      <c r="M94" s="25">
        <v>70.8</v>
      </c>
      <c r="N94" s="26">
        <v>0</v>
      </c>
      <c r="O94" s="25">
        <f t="shared" si="40"/>
        <v>70.8</v>
      </c>
      <c r="P94" s="25">
        <f>L94*0.75+I94*0.15+O94*0.1</f>
        <v>77.9158208955224</v>
      </c>
      <c r="Q94" s="28">
        <v>90</v>
      </c>
      <c r="R94" s="23">
        <v>93</v>
      </c>
      <c r="S94" s="104" t="s">
        <v>54</v>
      </c>
      <c r="T94" s="23">
        <v>142</v>
      </c>
      <c r="U94" s="28" t="s">
        <v>55</v>
      </c>
      <c r="V94" s="28"/>
      <c r="W94" s="28"/>
      <c r="X94" s="29"/>
    </row>
    <row r="95" ht="18" customHeight="1" spans="1:24">
      <c r="A95" s="23" t="s">
        <v>29</v>
      </c>
      <c r="B95" s="23" t="s">
        <v>190</v>
      </c>
      <c r="C95" s="24">
        <v>2023</v>
      </c>
      <c r="D95" s="24" t="s">
        <v>193</v>
      </c>
      <c r="E95" s="23">
        <v>2333110343</v>
      </c>
      <c r="F95" s="23" t="s">
        <v>288</v>
      </c>
      <c r="G95" s="25">
        <f>20*(83+87+89+90*4+93*6+95*11)/24/95+70</f>
        <v>89.4912280701754</v>
      </c>
      <c r="H95" s="26">
        <v>0</v>
      </c>
      <c r="I95" s="25">
        <f t="shared" si="38"/>
        <v>89.4912280701754</v>
      </c>
      <c r="J95" s="26">
        <v>77.3924050632911</v>
      </c>
      <c r="K95" s="25">
        <v>0</v>
      </c>
      <c r="L95" s="26">
        <f t="shared" si="39"/>
        <v>77.3924050632911</v>
      </c>
      <c r="M95" s="25">
        <v>60</v>
      </c>
      <c r="N95" s="26">
        <v>0</v>
      </c>
      <c r="O95" s="25">
        <f t="shared" si="40"/>
        <v>60</v>
      </c>
      <c r="P95" s="25">
        <f t="shared" si="41"/>
        <v>77.4679880079946</v>
      </c>
      <c r="Q95" s="28">
        <v>91</v>
      </c>
      <c r="R95" s="23">
        <v>82</v>
      </c>
      <c r="S95" s="23" t="s">
        <v>33</v>
      </c>
      <c r="T95" s="23">
        <v>142</v>
      </c>
      <c r="U95" s="28"/>
      <c r="V95" s="28"/>
      <c r="W95" s="28"/>
      <c r="X95" s="29"/>
    </row>
    <row r="96" ht="18" customHeight="1" spans="1:24">
      <c r="A96" s="23" t="s">
        <v>29</v>
      </c>
      <c r="B96" s="23" t="s">
        <v>190</v>
      </c>
      <c r="C96" s="24">
        <v>2023</v>
      </c>
      <c r="D96" s="24" t="s">
        <v>195</v>
      </c>
      <c r="E96" s="101">
        <v>2333110243</v>
      </c>
      <c r="F96" s="23" t="s">
        <v>289</v>
      </c>
      <c r="G96" s="25">
        <v>89.9915789473684</v>
      </c>
      <c r="H96" s="26">
        <v>0</v>
      </c>
      <c r="I96" s="25">
        <f t="shared" si="38"/>
        <v>89.9915789473684</v>
      </c>
      <c r="J96" s="26">
        <v>76.4925373134328</v>
      </c>
      <c r="K96" s="25">
        <v>0</v>
      </c>
      <c r="L96" s="26">
        <f t="shared" si="39"/>
        <v>76.4925373134328</v>
      </c>
      <c r="M96" s="25">
        <v>63.6</v>
      </c>
      <c r="N96" s="26">
        <v>0</v>
      </c>
      <c r="O96" s="25">
        <f t="shared" si="40"/>
        <v>63.6</v>
      </c>
      <c r="P96" s="25">
        <f t="shared" si="41"/>
        <v>77.2281398271799</v>
      </c>
      <c r="Q96" s="28">
        <v>92</v>
      </c>
      <c r="R96" s="23">
        <v>92</v>
      </c>
      <c r="S96" s="23" t="s">
        <v>33</v>
      </c>
      <c r="T96" s="23">
        <v>142</v>
      </c>
      <c r="U96" s="28"/>
      <c r="V96" s="28"/>
      <c r="W96" s="28"/>
      <c r="X96" s="29"/>
    </row>
    <row r="97" ht="18" customHeight="1" spans="1:24">
      <c r="A97" s="23" t="s">
        <v>29</v>
      </c>
      <c r="B97" s="23" t="s">
        <v>190</v>
      </c>
      <c r="C97" s="24">
        <v>2023</v>
      </c>
      <c r="D97" s="24" t="s">
        <v>193</v>
      </c>
      <c r="E97" s="23">
        <v>2333110296</v>
      </c>
      <c r="F97" s="23" t="s">
        <v>290</v>
      </c>
      <c r="G97" s="25">
        <v>90</v>
      </c>
      <c r="H97" s="26">
        <v>0</v>
      </c>
      <c r="I97" s="25">
        <f t="shared" si="38"/>
        <v>90</v>
      </c>
      <c r="J97" s="26">
        <v>74.8358208955224</v>
      </c>
      <c r="K97" s="25">
        <v>0</v>
      </c>
      <c r="L97" s="26">
        <f t="shared" si="39"/>
        <v>74.8358208955224</v>
      </c>
      <c r="M97" s="25">
        <v>75.9</v>
      </c>
      <c r="N97" s="26">
        <v>0</v>
      </c>
      <c r="O97" s="25">
        <f t="shared" si="40"/>
        <v>75.9</v>
      </c>
      <c r="P97" s="25">
        <f t="shared" si="41"/>
        <v>77.2168656716418</v>
      </c>
      <c r="Q97" s="28">
        <v>93</v>
      </c>
      <c r="R97" s="23">
        <v>105</v>
      </c>
      <c r="S97" s="23" t="s">
        <v>33</v>
      </c>
      <c r="T97" s="23">
        <v>142</v>
      </c>
      <c r="U97" s="28"/>
      <c r="V97" s="28"/>
      <c r="W97" s="28"/>
      <c r="X97" s="29"/>
    </row>
    <row r="98" ht="18" customHeight="1" spans="1:24">
      <c r="A98" s="23" t="s">
        <v>29</v>
      </c>
      <c r="B98" s="23" t="s">
        <v>190</v>
      </c>
      <c r="C98" s="24">
        <v>2023</v>
      </c>
      <c r="D98" s="24" t="s">
        <v>195</v>
      </c>
      <c r="E98" s="101">
        <v>2333110240</v>
      </c>
      <c r="F98" s="23" t="s">
        <v>291</v>
      </c>
      <c r="G98" s="25">
        <v>90</v>
      </c>
      <c r="H98" s="26">
        <v>0</v>
      </c>
      <c r="I98" s="25">
        <f t="shared" si="38"/>
        <v>90</v>
      </c>
      <c r="J98" s="26">
        <v>76.5970149253731</v>
      </c>
      <c r="K98" s="25">
        <v>0.5</v>
      </c>
      <c r="L98" s="26">
        <f t="shared" si="39"/>
        <v>77.0970149253731</v>
      </c>
      <c r="M98" s="25">
        <v>58</v>
      </c>
      <c r="N98" s="26">
        <v>0</v>
      </c>
      <c r="O98" s="25">
        <f t="shared" si="40"/>
        <v>58</v>
      </c>
      <c r="P98" s="25">
        <f t="shared" si="41"/>
        <v>77.1227611940298</v>
      </c>
      <c r="Q98" s="28">
        <v>94</v>
      </c>
      <c r="R98" s="23">
        <v>90</v>
      </c>
      <c r="S98" s="80" t="s">
        <v>54</v>
      </c>
      <c r="T98" s="23">
        <v>142</v>
      </c>
      <c r="U98" s="28" t="s">
        <v>71</v>
      </c>
      <c r="V98" s="28"/>
      <c r="W98" s="28"/>
      <c r="X98" s="29"/>
    </row>
    <row r="99" ht="18" customHeight="1" spans="1:24">
      <c r="A99" s="23" t="s">
        <v>29</v>
      </c>
      <c r="B99" s="23" t="s">
        <v>190</v>
      </c>
      <c r="C99" s="24">
        <v>2023</v>
      </c>
      <c r="D99" s="24" t="s">
        <v>193</v>
      </c>
      <c r="E99" s="23">
        <v>2333110308</v>
      </c>
      <c r="F99" s="23" t="s">
        <v>292</v>
      </c>
      <c r="G99" s="25">
        <f>20*(94*5+95*20)/25/95+70</f>
        <v>89.9578947368421</v>
      </c>
      <c r="H99" s="26">
        <v>0</v>
      </c>
      <c r="I99" s="25">
        <f t="shared" si="38"/>
        <v>89.9578947368421</v>
      </c>
      <c r="J99" s="26">
        <v>75.910447761194</v>
      </c>
      <c r="K99" s="25">
        <v>1</v>
      </c>
      <c r="L99" s="26">
        <f t="shared" si="39"/>
        <v>76.910447761194</v>
      </c>
      <c r="M99" s="25">
        <v>59.45</v>
      </c>
      <c r="N99" s="26">
        <v>0</v>
      </c>
      <c r="O99" s="25">
        <f t="shared" si="40"/>
        <v>59.45</v>
      </c>
      <c r="P99" s="25">
        <f t="shared" si="41"/>
        <v>77.1215200314218</v>
      </c>
      <c r="Q99" s="28">
        <v>95</v>
      </c>
      <c r="R99" s="23">
        <v>98</v>
      </c>
      <c r="S99" s="80" t="s">
        <v>54</v>
      </c>
      <c r="T99" s="23">
        <v>142</v>
      </c>
      <c r="U99" s="28" t="s">
        <v>71</v>
      </c>
      <c r="V99" s="28"/>
      <c r="W99" s="28"/>
      <c r="X99" s="29"/>
    </row>
    <row r="100" ht="18" customHeight="1" spans="1:24">
      <c r="A100" s="23" t="s">
        <v>29</v>
      </c>
      <c r="B100" s="23" t="s">
        <v>190</v>
      </c>
      <c r="C100" s="24">
        <v>2023</v>
      </c>
      <c r="D100" s="24" t="s">
        <v>195</v>
      </c>
      <c r="E100" s="101">
        <v>2333110226</v>
      </c>
      <c r="F100" s="23" t="s">
        <v>293</v>
      </c>
      <c r="G100" s="25">
        <v>90</v>
      </c>
      <c r="H100" s="26">
        <v>0</v>
      </c>
      <c r="I100" s="25">
        <f t="shared" si="38"/>
        <v>90</v>
      </c>
      <c r="J100" s="26">
        <v>75.2985074626866</v>
      </c>
      <c r="K100" s="25">
        <v>0</v>
      </c>
      <c r="L100" s="26">
        <f t="shared" si="39"/>
        <v>75.2985074626866</v>
      </c>
      <c r="M100" s="25">
        <v>71.35</v>
      </c>
      <c r="N100" s="26">
        <v>0</v>
      </c>
      <c r="O100" s="25">
        <f t="shared" si="40"/>
        <v>71.35</v>
      </c>
      <c r="P100" s="25">
        <f t="shared" si="41"/>
        <v>77.1088805970149</v>
      </c>
      <c r="Q100" s="28">
        <v>96</v>
      </c>
      <c r="R100" s="23">
        <v>101</v>
      </c>
      <c r="S100" s="80" t="s">
        <v>54</v>
      </c>
      <c r="T100" s="23">
        <v>142</v>
      </c>
      <c r="U100" s="28" t="s">
        <v>55</v>
      </c>
      <c r="V100" s="28"/>
      <c r="W100" s="28"/>
      <c r="X100" s="29"/>
    </row>
    <row r="101" ht="18" customHeight="1" spans="1:24">
      <c r="A101" s="23" t="s">
        <v>29</v>
      </c>
      <c r="B101" s="23" t="s">
        <v>190</v>
      </c>
      <c r="C101" s="24">
        <v>2023</v>
      </c>
      <c r="D101" s="24" t="s">
        <v>195</v>
      </c>
      <c r="E101" s="101">
        <v>2233110204</v>
      </c>
      <c r="F101" s="23" t="s">
        <v>294</v>
      </c>
      <c r="G101" s="25">
        <v>88.1654135338346</v>
      </c>
      <c r="H101" s="26">
        <v>0</v>
      </c>
      <c r="I101" s="25">
        <f t="shared" si="38"/>
        <v>88.1654135338346</v>
      </c>
      <c r="J101" s="26">
        <v>77.1428571428571</v>
      </c>
      <c r="K101" s="25">
        <v>0</v>
      </c>
      <c r="L101" s="26">
        <f t="shared" si="39"/>
        <v>77.1428571428571</v>
      </c>
      <c r="M101" s="25">
        <v>60</v>
      </c>
      <c r="N101" s="26">
        <v>0</v>
      </c>
      <c r="O101" s="25">
        <f t="shared" si="40"/>
        <v>60</v>
      </c>
      <c r="P101" s="25">
        <f t="shared" si="41"/>
        <v>77.081954887218</v>
      </c>
      <c r="Q101" s="28">
        <v>97</v>
      </c>
      <c r="R101" s="23">
        <v>85</v>
      </c>
      <c r="S101" s="23" t="s">
        <v>33</v>
      </c>
      <c r="T101" s="23">
        <v>142</v>
      </c>
      <c r="U101" s="28"/>
      <c r="V101" s="28"/>
      <c r="W101" s="28"/>
      <c r="X101" s="29"/>
    </row>
    <row r="102" ht="18" customHeight="1" spans="1:24">
      <c r="A102" s="23" t="s">
        <v>29</v>
      </c>
      <c r="B102" s="23" t="s">
        <v>190</v>
      </c>
      <c r="C102" s="24">
        <v>2023</v>
      </c>
      <c r="D102" s="24" t="s">
        <v>195</v>
      </c>
      <c r="E102" s="101">
        <v>2133110206</v>
      </c>
      <c r="F102" s="23" t="s">
        <v>295</v>
      </c>
      <c r="G102" s="25">
        <v>89.9915789473684</v>
      </c>
      <c r="H102" s="26">
        <v>0</v>
      </c>
      <c r="I102" s="25">
        <f t="shared" si="38"/>
        <v>89.9915789473684</v>
      </c>
      <c r="J102" s="26">
        <v>76.6865671641791</v>
      </c>
      <c r="K102" s="25">
        <v>0</v>
      </c>
      <c r="L102" s="26">
        <f t="shared" si="39"/>
        <v>76.6865671641791</v>
      </c>
      <c r="M102" s="25">
        <v>60</v>
      </c>
      <c r="N102" s="26">
        <v>0</v>
      </c>
      <c r="O102" s="25">
        <f t="shared" si="40"/>
        <v>60</v>
      </c>
      <c r="P102" s="25">
        <f t="shared" si="41"/>
        <v>77.0136622152396</v>
      </c>
      <c r="Q102" s="28">
        <v>98</v>
      </c>
      <c r="R102" s="23">
        <v>89</v>
      </c>
      <c r="S102" s="23" t="s">
        <v>33</v>
      </c>
      <c r="T102" s="23">
        <v>142</v>
      </c>
      <c r="U102" s="28"/>
      <c r="V102" s="28"/>
      <c r="W102" s="28"/>
      <c r="X102" s="29"/>
    </row>
    <row r="103" ht="18" customHeight="1" spans="1:24">
      <c r="A103" s="23" t="s">
        <v>29</v>
      </c>
      <c r="B103" s="23" t="s">
        <v>190</v>
      </c>
      <c r="C103" s="24">
        <v>2023</v>
      </c>
      <c r="D103" s="24" t="s">
        <v>199</v>
      </c>
      <c r="E103" s="24">
        <v>2333110330</v>
      </c>
      <c r="F103" s="23" t="s">
        <v>296</v>
      </c>
      <c r="G103" s="25">
        <v>89.6884210526316</v>
      </c>
      <c r="H103" s="26">
        <v>0</v>
      </c>
      <c r="I103" s="25">
        <v>89.6884210526316</v>
      </c>
      <c r="J103" s="26">
        <v>75.8358208955224</v>
      </c>
      <c r="K103" s="25">
        <v>0</v>
      </c>
      <c r="L103" s="26">
        <v>75.8358208955224</v>
      </c>
      <c r="M103" s="25">
        <v>66.8</v>
      </c>
      <c r="N103" s="26">
        <v>0</v>
      </c>
      <c r="O103" s="25">
        <v>66.8</v>
      </c>
      <c r="P103" s="25">
        <v>77.0101288295365</v>
      </c>
      <c r="Q103" s="28">
        <v>99</v>
      </c>
      <c r="R103" s="23">
        <v>99</v>
      </c>
      <c r="S103" s="23" t="s">
        <v>33</v>
      </c>
      <c r="T103" s="23">
        <v>142</v>
      </c>
      <c r="U103" s="24"/>
      <c r="V103" s="23"/>
      <c r="W103" s="24"/>
      <c r="X103" s="102"/>
    </row>
    <row r="104" ht="18" customHeight="1" spans="1:24">
      <c r="A104" s="23" t="s">
        <v>29</v>
      </c>
      <c r="B104" s="23" t="s">
        <v>190</v>
      </c>
      <c r="C104" s="24">
        <v>2023</v>
      </c>
      <c r="D104" s="24" t="s">
        <v>191</v>
      </c>
      <c r="E104" s="101">
        <v>2333110213</v>
      </c>
      <c r="F104" s="23" t="s">
        <v>297</v>
      </c>
      <c r="G104" s="25">
        <v>90</v>
      </c>
      <c r="H104" s="26">
        <v>0</v>
      </c>
      <c r="I104" s="25">
        <f t="shared" ref="I104:I108" si="42">G104+H104</f>
        <v>90</v>
      </c>
      <c r="J104" s="26">
        <v>77.0149253731343</v>
      </c>
      <c r="K104" s="25">
        <v>0</v>
      </c>
      <c r="L104" s="26">
        <f t="shared" ref="L104:L108" si="43">J104+K104</f>
        <v>77.0149253731343</v>
      </c>
      <c r="M104" s="25">
        <v>56.3</v>
      </c>
      <c r="N104" s="26">
        <v>0</v>
      </c>
      <c r="O104" s="25">
        <f t="shared" ref="O104:O108" si="44">M104+N104</f>
        <v>56.3</v>
      </c>
      <c r="P104" s="25">
        <f>L104*0.75+I104*0.15+O104*0.1</f>
        <v>76.8911940298507</v>
      </c>
      <c r="Q104" s="28">
        <v>100</v>
      </c>
      <c r="R104" s="23">
        <v>87</v>
      </c>
      <c r="S104" s="104" t="s">
        <v>54</v>
      </c>
      <c r="T104" s="23">
        <v>142</v>
      </c>
      <c r="U104" s="28" t="s">
        <v>71</v>
      </c>
      <c r="V104" s="28"/>
      <c r="W104" s="28"/>
      <c r="X104" s="29"/>
    </row>
    <row r="105" ht="18" customHeight="1" spans="1:24">
      <c r="A105" s="23" t="s">
        <v>29</v>
      </c>
      <c r="B105" s="23" t="s">
        <v>190</v>
      </c>
      <c r="C105" s="24">
        <v>2023</v>
      </c>
      <c r="D105" s="24" t="s">
        <v>199</v>
      </c>
      <c r="E105" s="24">
        <v>2333110328</v>
      </c>
      <c r="F105" s="23" t="s">
        <v>298</v>
      </c>
      <c r="G105" s="25">
        <v>89.0905263157895</v>
      </c>
      <c r="H105" s="26">
        <v>0</v>
      </c>
      <c r="I105" s="25">
        <v>89.0905263157895</v>
      </c>
      <c r="J105" s="26">
        <v>76.3432835820896</v>
      </c>
      <c r="K105" s="25">
        <v>0</v>
      </c>
      <c r="L105" s="26">
        <v>76.3432835820896</v>
      </c>
      <c r="M105" s="25">
        <v>60.7</v>
      </c>
      <c r="N105" s="26">
        <v>0</v>
      </c>
      <c r="O105" s="25">
        <v>60.7</v>
      </c>
      <c r="P105" s="25">
        <v>76.6910416339356</v>
      </c>
      <c r="Q105" s="28">
        <v>101</v>
      </c>
      <c r="R105" s="23">
        <v>95</v>
      </c>
      <c r="S105" s="23" t="s">
        <v>33</v>
      </c>
      <c r="T105" s="23">
        <v>142</v>
      </c>
      <c r="U105" s="24"/>
      <c r="V105" s="23"/>
      <c r="W105" s="24"/>
      <c r="X105" s="102"/>
    </row>
    <row r="106" ht="18" customHeight="1" spans="1:24">
      <c r="A106" s="23" t="s">
        <v>29</v>
      </c>
      <c r="B106" s="23" t="s">
        <v>190</v>
      </c>
      <c r="C106" s="24">
        <v>2023</v>
      </c>
      <c r="D106" s="24" t="s">
        <v>195</v>
      </c>
      <c r="E106" s="101">
        <v>2333110239</v>
      </c>
      <c r="F106" s="23" t="s">
        <v>299</v>
      </c>
      <c r="G106" s="25">
        <v>89.9831578947368</v>
      </c>
      <c r="H106" s="26">
        <v>0</v>
      </c>
      <c r="I106" s="25">
        <f t="shared" si="42"/>
        <v>89.9831578947368</v>
      </c>
      <c r="J106" s="26">
        <v>75.0597014925373</v>
      </c>
      <c r="K106" s="25">
        <v>0</v>
      </c>
      <c r="L106" s="26">
        <f t="shared" si="43"/>
        <v>75.0597014925373</v>
      </c>
      <c r="M106" s="25">
        <v>66.45</v>
      </c>
      <c r="N106" s="26">
        <v>0</v>
      </c>
      <c r="O106" s="25">
        <f t="shared" si="44"/>
        <v>66.45</v>
      </c>
      <c r="P106" s="25">
        <f>I106*0.15+L106*0.75+O106*0.1</f>
        <v>76.4372498036135</v>
      </c>
      <c r="Q106" s="28">
        <v>102</v>
      </c>
      <c r="R106" s="23">
        <v>104</v>
      </c>
      <c r="S106" s="23" t="s">
        <v>33</v>
      </c>
      <c r="T106" s="23">
        <v>142</v>
      </c>
      <c r="U106" s="28"/>
      <c r="V106" s="28"/>
      <c r="W106" s="28"/>
      <c r="X106" s="29"/>
    </row>
    <row r="107" ht="18" customHeight="1" spans="1:24">
      <c r="A107" s="23" t="s">
        <v>29</v>
      </c>
      <c r="B107" s="23" t="s">
        <v>190</v>
      </c>
      <c r="C107" s="24">
        <v>2023</v>
      </c>
      <c r="D107" s="24" t="s">
        <v>197</v>
      </c>
      <c r="E107" s="24">
        <v>2333110277</v>
      </c>
      <c r="F107" s="23" t="s">
        <v>300</v>
      </c>
      <c r="G107" s="25">
        <v>89.9663157894737</v>
      </c>
      <c r="H107" s="26">
        <v>0</v>
      </c>
      <c r="I107" s="25">
        <v>89.9663157894737</v>
      </c>
      <c r="J107" s="26">
        <v>76.0833333333333</v>
      </c>
      <c r="K107" s="25">
        <v>0</v>
      </c>
      <c r="L107" s="26">
        <v>76.0833333333333</v>
      </c>
      <c r="M107" s="25">
        <v>58.4</v>
      </c>
      <c r="N107" s="26">
        <v>0</v>
      </c>
      <c r="O107" s="25">
        <v>58.4</v>
      </c>
      <c r="P107" s="25">
        <v>76.3974473684211</v>
      </c>
      <c r="Q107" s="28">
        <v>103</v>
      </c>
      <c r="R107" s="23">
        <v>97</v>
      </c>
      <c r="S107" s="80" t="s">
        <v>54</v>
      </c>
      <c r="T107" s="23">
        <v>142</v>
      </c>
      <c r="U107" s="28" t="s">
        <v>71</v>
      </c>
      <c r="V107" s="28"/>
      <c r="W107" s="28"/>
      <c r="X107" s="29"/>
    </row>
    <row r="108" ht="18" customHeight="1" spans="1:24">
      <c r="A108" s="23" t="s">
        <v>29</v>
      </c>
      <c r="B108" s="23" t="s">
        <v>190</v>
      </c>
      <c r="C108" s="24">
        <v>2023</v>
      </c>
      <c r="D108" s="24" t="s">
        <v>193</v>
      </c>
      <c r="E108" s="23">
        <v>2333110300</v>
      </c>
      <c r="F108" s="23" t="s">
        <v>301</v>
      </c>
      <c r="G108" s="25">
        <v>90</v>
      </c>
      <c r="H108" s="26">
        <v>0</v>
      </c>
      <c r="I108" s="25">
        <f t="shared" si="42"/>
        <v>90</v>
      </c>
      <c r="J108" s="26">
        <v>74.7611940298507</v>
      </c>
      <c r="K108" s="25">
        <v>0</v>
      </c>
      <c r="L108" s="26">
        <f t="shared" si="43"/>
        <v>74.7611940298507</v>
      </c>
      <c r="M108" s="25">
        <v>67.8</v>
      </c>
      <c r="N108" s="26">
        <v>0</v>
      </c>
      <c r="O108" s="25">
        <f t="shared" si="44"/>
        <v>67.8</v>
      </c>
      <c r="P108" s="25">
        <f>I108*0.15+L108*0.75+O108*0.1</f>
        <v>76.350895522388</v>
      </c>
      <c r="Q108" s="28">
        <v>104</v>
      </c>
      <c r="R108" s="23">
        <v>106</v>
      </c>
      <c r="S108" s="23" t="s">
        <v>33</v>
      </c>
      <c r="T108" s="23">
        <v>142</v>
      </c>
      <c r="U108" s="28"/>
      <c r="V108" s="28"/>
      <c r="W108" s="28"/>
      <c r="X108" s="29"/>
    </row>
    <row r="109" ht="18" customHeight="1" spans="1:24">
      <c r="A109" s="23" t="s">
        <v>29</v>
      </c>
      <c r="B109" s="23" t="s">
        <v>190</v>
      </c>
      <c r="C109" s="24">
        <v>2023</v>
      </c>
      <c r="D109" s="24" t="s">
        <v>199</v>
      </c>
      <c r="E109" s="24">
        <v>2333110318</v>
      </c>
      <c r="F109" s="23" t="s">
        <v>302</v>
      </c>
      <c r="G109" s="25">
        <v>89.9359267734554</v>
      </c>
      <c r="H109" s="26">
        <v>0</v>
      </c>
      <c r="I109" s="25">
        <v>89.9359267734554</v>
      </c>
      <c r="J109" s="26">
        <v>72.6119402985075</v>
      </c>
      <c r="K109" s="25">
        <v>0</v>
      </c>
      <c r="L109" s="26">
        <v>72.6119402985075</v>
      </c>
      <c r="M109" s="25">
        <v>81.9</v>
      </c>
      <c r="N109" s="26">
        <v>0</v>
      </c>
      <c r="O109" s="25">
        <v>81.9</v>
      </c>
      <c r="P109" s="25">
        <v>76.1393442398989</v>
      </c>
      <c r="Q109" s="28">
        <v>105</v>
      </c>
      <c r="R109" s="23">
        <v>118</v>
      </c>
      <c r="S109" s="80" t="s">
        <v>54</v>
      </c>
      <c r="T109" s="23">
        <v>142</v>
      </c>
      <c r="U109" s="24" t="s">
        <v>55</v>
      </c>
      <c r="V109" s="23"/>
      <c r="W109" s="24"/>
      <c r="X109" s="102"/>
    </row>
    <row r="110" ht="18" customHeight="1" spans="1:24">
      <c r="A110" s="23" t="s">
        <v>29</v>
      </c>
      <c r="B110" s="23" t="s">
        <v>190</v>
      </c>
      <c r="C110" s="24">
        <v>2023</v>
      </c>
      <c r="D110" s="24" t="s">
        <v>197</v>
      </c>
      <c r="E110" s="24">
        <v>2333110257</v>
      </c>
      <c r="F110" s="23" t="s">
        <v>303</v>
      </c>
      <c r="G110" s="25">
        <v>89.9452631578947</v>
      </c>
      <c r="H110" s="26">
        <v>0</v>
      </c>
      <c r="I110" s="25">
        <v>89.9452631578947</v>
      </c>
      <c r="J110" s="26">
        <v>73.955223880597</v>
      </c>
      <c r="K110" s="25">
        <v>0</v>
      </c>
      <c r="L110" s="26">
        <v>73.955223880597</v>
      </c>
      <c r="M110" s="25">
        <v>71.4</v>
      </c>
      <c r="N110" s="26">
        <v>0</v>
      </c>
      <c r="O110" s="25">
        <v>71.4</v>
      </c>
      <c r="P110" s="25">
        <v>76.098207384132</v>
      </c>
      <c r="Q110" s="28">
        <v>106</v>
      </c>
      <c r="R110" s="23">
        <v>110</v>
      </c>
      <c r="S110" s="23" t="s">
        <v>33</v>
      </c>
      <c r="T110" s="23">
        <v>142</v>
      </c>
      <c r="U110" s="24"/>
      <c r="V110" s="23"/>
      <c r="W110" s="24"/>
      <c r="X110" s="102"/>
    </row>
    <row r="111" ht="18" customHeight="1" spans="1:24">
      <c r="A111" s="23" t="s">
        <v>29</v>
      </c>
      <c r="B111" s="23" t="s">
        <v>190</v>
      </c>
      <c r="C111" s="24">
        <v>2023</v>
      </c>
      <c r="D111" s="24" t="s">
        <v>199</v>
      </c>
      <c r="E111" s="24">
        <v>2333110327</v>
      </c>
      <c r="F111" s="23" t="s">
        <v>304</v>
      </c>
      <c r="G111" s="25">
        <v>89.52</v>
      </c>
      <c r="H111" s="26">
        <v>0</v>
      </c>
      <c r="I111" s="25">
        <v>89.52</v>
      </c>
      <c r="J111" s="26">
        <v>75.4477611940299</v>
      </c>
      <c r="K111" s="25">
        <v>0</v>
      </c>
      <c r="L111" s="26">
        <v>75.4477611940299</v>
      </c>
      <c r="M111" s="25">
        <v>60</v>
      </c>
      <c r="N111" s="26">
        <v>0</v>
      </c>
      <c r="O111" s="25">
        <v>60</v>
      </c>
      <c r="P111" s="25">
        <v>76.0138208955224</v>
      </c>
      <c r="Q111" s="28">
        <v>107</v>
      </c>
      <c r="R111" s="23">
        <v>100</v>
      </c>
      <c r="S111" s="80" t="s">
        <v>54</v>
      </c>
      <c r="T111" s="23">
        <v>142</v>
      </c>
      <c r="U111" s="24" t="s">
        <v>55</v>
      </c>
      <c r="V111" s="23"/>
      <c r="W111" s="24"/>
      <c r="X111" s="102"/>
    </row>
    <row r="112" ht="18" customHeight="1" spans="1:24">
      <c r="A112" s="23" t="s">
        <v>29</v>
      </c>
      <c r="B112" s="23" t="s">
        <v>190</v>
      </c>
      <c r="C112" s="24">
        <v>2023</v>
      </c>
      <c r="D112" s="24" t="s">
        <v>193</v>
      </c>
      <c r="E112" s="23">
        <v>2333110290</v>
      </c>
      <c r="F112" s="23" t="s">
        <v>305</v>
      </c>
      <c r="G112" s="25">
        <v>90</v>
      </c>
      <c r="H112" s="26">
        <v>0</v>
      </c>
      <c r="I112" s="25">
        <f t="shared" ref="I112:I115" si="45">G112+H112</f>
        <v>90</v>
      </c>
      <c r="J112" s="26">
        <v>72.5074626865672</v>
      </c>
      <c r="K112" s="25">
        <v>0</v>
      </c>
      <c r="L112" s="26">
        <f t="shared" ref="L112:L115" si="46">J112+K112</f>
        <v>72.5074626865672</v>
      </c>
      <c r="M112" s="25">
        <v>79.85</v>
      </c>
      <c r="N112" s="26">
        <v>0</v>
      </c>
      <c r="O112" s="25">
        <f t="shared" ref="O112:O115" si="47">M112+N112</f>
        <v>79.85</v>
      </c>
      <c r="P112" s="25">
        <f t="shared" ref="P112:P121" si="48">I112*0.15+L112*0.75+O112*0.1</f>
        <v>75.8655970149254</v>
      </c>
      <c r="Q112" s="28">
        <v>108</v>
      </c>
      <c r="R112" s="23">
        <v>119</v>
      </c>
      <c r="S112" s="80" t="s">
        <v>54</v>
      </c>
      <c r="T112" s="23">
        <v>142</v>
      </c>
      <c r="U112" s="28" t="s">
        <v>55</v>
      </c>
      <c r="V112" s="28"/>
      <c r="W112" s="28"/>
      <c r="X112" s="29"/>
    </row>
    <row r="113" ht="18" customHeight="1" spans="1:24">
      <c r="A113" s="23" t="s">
        <v>29</v>
      </c>
      <c r="B113" s="23" t="s">
        <v>190</v>
      </c>
      <c r="C113" s="24">
        <v>2023</v>
      </c>
      <c r="D113" s="24" t="s">
        <v>191</v>
      </c>
      <c r="E113" s="101">
        <v>2333110205</v>
      </c>
      <c r="F113" s="23" t="s">
        <v>306</v>
      </c>
      <c r="G113" s="25">
        <v>90</v>
      </c>
      <c r="H113" s="26">
        <v>0</v>
      </c>
      <c r="I113" s="25">
        <f t="shared" si="45"/>
        <v>90</v>
      </c>
      <c r="J113" s="26">
        <v>72.7164179104478</v>
      </c>
      <c r="K113" s="25">
        <v>0</v>
      </c>
      <c r="L113" s="26">
        <f t="shared" si="46"/>
        <v>72.7164179104478</v>
      </c>
      <c r="M113" s="25">
        <v>78</v>
      </c>
      <c r="N113" s="26">
        <v>0</v>
      </c>
      <c r="O113" s="25">
        <f t="shared" si="47"/>
        <v>78</v>
      </c>
      <c r="P113" s="25">
        <f>L113*0.75+I113*0.15+O113*0.1</f>
        <v>75.8373134328358</v>
      </c>
      <c r="Q113" s="28">
        <v>109</v>
      </c>
      <c r="R113" s="23">
        <v>117</v>
      </c>
      <c r="S113" s="104" t="s">
        <v>54</v>
      </c>
      <c r="T113" s="23">
        <v>142</v>
      </c>
      <c r="U113" s="28" t="s">
        <v>55</v>
      </c>
      <c r="V113" s="28"/>
      <c r="W113" s="28"/>
      <c r="X113" s="29"/>
    </row>
    <row r="114" ht="18" customHeight="1" spans="1:24">
      <c r="A114" s="23" t="s">
        <v>29</v>
      </c>
      <c r="B114" s="23" t="s">
        <v>190</v>
      </c>
      <c r="C114" s="24">
        <v>2023</v>
      </c>
      <c r="D114" s="24" t="s">
        <v>197</v>
      </c>
      <c r="E114" s="24">
        <v>2333110259</v>
      </c>
      <c r="F114" s="23" t="s">
        <v>307</v>
      </c>
      <c r="G114" s="25">
        <v>90</v>
      </c>
      <c r="H114" s="26">
        <v>0</v>
      </c>
      <c r="I114" s="25">
        <v>90</v>
      </c>
      <c r="J114" s="26">
        <v>74.125</v>
      </c>
      <c r="K114" s="25">
        <v>0</v>
      </c>
      <c r="L114" s="26">
        <v>74.125</v>
      </c>
      <c r="M114" s="25">
        <v>67.4</v>
      </c>
      <c r="N114" s="26">
        <v>0</v>
      </c>
      <c r="O114" s="25">
        <v>67.4</v>
      </c>
      <c r="P114" s="25">
        <v>75.83375</v>
      </c>
      <c r="Q114" s="28">
        <v>110</v>
      </c>
      <c r="R114" s="23">
        <v>109</v>
      </c>
      <c r="S114" s="80" t="s">
        <v>54</v>
      </c>
      <c r="T114" s="23">
        <v>142</v>
      </c>
      <c r="U114" s="24" t="s">
        <v>55</v>
      </c>
      <c r="V114" s="23"/>
      <c r="W114" s="24"/>
      <c r="X114" s="102"/>
    </row>
    <row r="115" ht="18" customHeight="1" spans="1:24">
      <c r="A115" s="23" t="s">
        <v>29</v>
      </c>
      <c r="B115" s="23" t="s">
        <v>190</v>
      </c>
      <c r="C115" s="24">
        <v>2023</v>
      </c>
      <c r="D115" s="24" t="s">
        <v>193</v>
      </c>
      <c r="E115" s="23">
        <v>2333110287</v>
      </c>
      <c r="F115" s="23" t="s">
        <v>308</v>
      </c>
      <c r="G115" s="25">
        <f>20*(88*3+89+90+92+93*8+94+95*8)/23/95+70</f>
        <v>89.5240274599542</v>
      </c>
      <c r="H115" s="26">
        <v>1.5</v>
      </c>
      <c r="I115" s="25">
        <f t="shared" si="45"/>
        <v>91.0240274599542</v>
      </c>
      <c r="J115" s="26">
        <v>73.3582089552239</v>
      </c>
      <c r="K115" s="25">
        <v>0.5</v>
      </c>
      <c r="L115" s="26">
        <f t="shared" si="46"/>
        <v>73.8582089552239</v>
      </c>
      <c r="M115" s="25">
        <v>66.6</v>
      </c>
      <c r="N115" s="26">
        <v>0</v>
      </c>
      <c r="O115" s="25">
        <f t="shared" si="47"/>
        <v>66.6</v>
      </c>
      <c r="P115" s="25">
        <f t="shared" si="48"/>
        <v>75.707260835411</v>
      </c>
      <c r="Q115" s="28">
        <v>111</v>
      </c>
      <c r="R115" s="23">
        <v>112</v>
      </c>
      <c r="S115" s="80" t="s">
        <v>54</v>
      </c>
      <c r="T115" s="23">
        <v>142</v>
      </c>
      <c r="U115" s="28" t="s">
        <v>55</v>
      </c>
      <c r="V115" s="28"/>
      <c r="W115" s="28"/>
      <c r="X115" s="29"/>
    </row>
    <row r="116" ht="18" customHeight="1" spans="1:24">
      <c r="A116" s="23" t="s">
        <v>29</v>
      </c>
      <c r="B116" s="23" t="s">
        <v>190</v>
      </c>
      <c r="C116" s="24">
        <v>2023</v>
      </c>
      <c r="D116" s="24" t="s">
        <v>199</v>
      </c>
      <c r="E116" s="24">
        <v>2333110315</v>
      </c>
      <c r="F116" s="23" t="s">
        <v>309</v>
      </c>
      <c r="G116" s="25">
        <v>89.9267734553776</v>
      </c>
      <c r="H116" s="26">
        <v>0.6</v>
      </c>
      <c r="I116" s="25">
        <v>90.5267734553776</v>
      </c>
      <c r="J116" s="26">
        <v>74.1940298507463</v>
      </c>
      <c r="K116" s="25">
        <v>2</v>
      </c>
      <c r="L116" s="26">
        <v>76.1940298507463</v>
      </c>
      <c r="M116" s="25">
        <v>49.8</v>
      </c>
      <c r="N116" s="26">
        <v>0</v>
      </c>
      <c r="O116" s="25">
        <v>49.8</v>
      </c>
      <c r="P116" s="25">
        <v>75.7045384063664</v>
      </c>
      <c r="Q116" s="28">
        <v>112</v>
      </c>
      <c r="R116" s="23">
        <v>108</v>
      </c>
      <c r="S116" s="80" t="s">
        <v>54</v>
      </c>
      <c r="T116" s="23">
        <v>142</v>
      </c>
      <c r="U116" s="24" t="s">
        <v>71</v>
      </c>
      <c r="V116" s="23"/>
      <c r="W116" s="24"/>
      <c r="X116" s="102"/>
    </row>
    <row r="117" ht="18" customHeight="1" spans="1:24">
      <c r="A117" s="23" t="s">
        <v>29</v>
      </c>
      <c r="B117" s="23" t="s">
        <v>190</v>
      </c>
      <c r="C117" s="24">
        <v>2023</v>
      </c>
      <c r="D117" s="24" t="s">
        <v>193</v>
      </c>
      <c r="E117" s="23">
        <v>2333110302</v>
      </c>
      <c r="F117" s="23" t="s">
        <v>310</v>
      </c>
      <c r="G117" s="25">
        <v>90</v>
      </c>
      <c r="H117" s="26">
        <v>0</v>
      </c>
      <c r="I117" s="25">
        <f t="shared" ref="I117:I131" si="49">G117+H117</f>
        <v>90</v>
      </c>
      <c r="J117" s="26">
        <v>74.6716417910448</v>
      </c>
      <c r="K117" s="25">
        <v>0</v>
      </c>
      <c r="L117" s="26">
        <f t="shared" ref="L117:L131" si="50">J117+K117</f>
        <v>74.6716417910448</v>
      </c>
      <c r="M117" s="25">
        <v>61.6</v>
      </c>
      <c r="N117" s="26">
        <v>0</v>
      </c>
      <c r="O117" s="25">
        <f t="shared" ref="O117:O123" si="51">M117+N117</f>
        <v>61.6</v>
      </c>
      <c r="P117" s="25">
        <f t="shared" si="48"/>
        <v>75.6637313432836</v>
      </c>
      <c r="Q117" s="28">
        <v>113</v>
      </c>
      <c r="R117" s="23">
        <v>107</v>
      </c>
      <c r="S117" s="80" t="s">
        <v>54</v>
      </c>
      <c r="T117" s="23">
        <v>142</v>
      </c>
      <c r="U117" s="28" t="s">
        <v>55</v>
      </c>
      <c r="V117" s="28"/>
      <c r="W117" s="28"/>
      <c r="X117" s="29"/>
    </row>
    <row r="118" ht="18" customHeight="1" spans="1:24">
      <c r="A118" s="23" t="s">
        <v>29</v>
      </c>
      <c r="B118" s="23" t="s">
        <v>190</v>
      </c>
      <c r="C118" s="24">
        <v>2023</v>
      </c>
      <c r="D118" s="24" t="s">
        <v>195</v>
      </c>
      <c r="E118" s="101">
        <v>2333110237</v>
      </c>
      <c r="F118" s="23" t="s">
        <v>311</v>
      </c>
      <c r="G118" s="25">
        <v>89.9663157894737</v>
      </c>
      <c r="H118" s="26">
        <v>1</v>
      </c>
      <c r="I118" s="25">
        <f t="shared" si="49"/>
        <v>90.9663157894737</v>
      </c>
      <c r="J118" s="26">
        <v>75.2686567164179</v>
      </c>
      <c r="K118" s="25">
        <v>0.2</v>
      </c>
      <c r="L118" s="26">
        <f t="shared" si="50"/>
        <v>75.4686567164179</v>
      </c>
      <c r="M118" s="25">
        <v>51.6</v>
      </c>
      <c r="N118" s="26">
        <v>0</v>
      </c>
      <c r="O118" s="25">
        <f t="shared" si="51"/>
        <v>51.6</v>
      </c>
      <c r="P118" s="25">
        <f t="shared" si="48"/>
        <v>75.4064399057345</v>
      </c>
      <c r="Q118" s="28">
        <v>114</v>
      </c>
      <c r="R118" s="23">
        <v>102</v>
      </c>
      <c r="S118" s="80" t="s">
        <v>54</v>
      </c>
      <c r="T118" s="23">
        <v>142</v>
      </c>
      <c r="U118" s="28" t="s">
        <v>71</v>
      </c>
      <c r="V118" s="28"/>
      <c r="W118" s="28"/>
      <c r="X118" s="29"/>
    </row>
    <row r="119" ht="18" customHeight="1" spans="1:24">
      <c r="A119" s="23" t="s">
        <v>29</v>
      </c>
      <c r="B119" s="23" t="s">
        <v>190</v>
      </c>
      <c r="C119" s="24">
        <v>2023</v>
      </c>
      <c r="D119" s="24" t="s">
        <v>193</v>
      </c>
      <c r="E119" s="23">
        <v>2333110289</v>
      </c>
      <c r="F119" s="23" t="s">
        <v>312</v>
      </c>
      <c r="G119" s="25">
        <v>90</v>
      </c>
      <c r="H119" s="26">
        <v>0</v>
      </c>
      <c r="I119" s="25">
        <f t="shared" si="49"/>
        <v>90</v>
      </c>
      <c r="J119" s="26">
        <v>73.2985074626866</v>
      </c>
      <c r="K119" s="25">
        <v>0</v>
      </c>
      <c r="L119" s="26">
        <f t="shared" si="50"/>
        <v>73.2985074626866</v>
      </c>
      <c r="M119" s="25">
        <v>68.6</v>
      </c>
      <c r="N119" s="26">
        <v>0</v>
      </c>
      <c r="O119" s="25">
        <f t="shared" si="51"/>
        <v>68.6</v>
      </c>
      <c r="P119" s="25">
        <f t="shared" si="48"/>
        <v>75.333880597015</v>
      </c>
      <c r="Q119" s="28">
        <v>115</v>
      </c>
      <c r="R119" s="23">
        <v>113</v>
      </c>
      <c r="S119" s="80" t="s">
        <v>54</v>
      </c>
      <c r="T119" s="23">
        <v>142</v>
      </c>
      <c r="U119" s="28" t="s">
        <v>55</v>
      </c>
      <c r="V119" s="28"/>
      <c r="W119" s="28"/>
      <c r="X119" s="29"/>
    </row>
    <row r="120" ht="18" customHeight="1" spans="1:24">
      <c r="A120" s="23" t="s">
        <v>29</v>
      </c>
      <c r="B120" s="23" t="s">
        <v>190</v>
      </c>
      <c r="C120" s="24">
        <v>2023</v>
      </c>
      <c r="D120" s="24" t="s">
        <v>195</v>
      </c>
      <c r="E120" s="101">
        <v>2333110229</v>
      </c>
      <c r="F120" s="23" t="s">
        <v>313</v>
      </c>
      <c r="G120" s="25">
        <v>89.9831578947368</v>
      </c>
      <c r="H120" s="26">
        <v>0</v>
      </c>
      <c r="I120" s="25">
        <f t="shared" si="49"/>
        <v>89.9831578947368</v>
      </c>
      <c r="J120" s="26">
        <v>73.5970149253731</v>
      </c>
      <c r="K120" s="25">
        <v>0.5</v>
      </c>
      <c r="L120" s="26">
        <f t="shared" si="50"/>
        <v>74.0970149253731</v>
      </c>
      <c r="M120" s="25">
        <v>57.8</v>
      </c>
      <c r="N120" s="26">
        <v>0</v>
      </c>
      <c r="O120" s="25">
        <f t="shared" si="51"/>
        <v>57.8</v>
      </c>
      <c r="P120" s="25">
        <f t="shared" si="48"/>
        <v>74.8502348782404</v>
      </c>
      <c r="Q120" s="28">
        <v>116</v>
      </c>
      <c r="R120" s="23">
        <v>111</v>
      </c>
      <c r="S120" s="80" t="s">
        <v>54</v>
      </c>
      <c r="T120" s="23">
        <v>142</v>
      </c>
      <c r="U120" s="28" t="s">
        <v>71</v>
      </c>
      <c r="V120" s="28"/>
      <c r="W120" s="28"/>
      <c r="X120" s="29"/>
    </row>
    <row r="121" ht="18" customHeight="1" spans="1:24">
      <c r="A121" s="23" t="s">
        <v>29</v>
      </c>
      <c r="B121" s="23" t="s">
        <v>190</v>
      </c>
      <c r="C121" s="24">
        <v>2023</v>
      </c>
      <c r="D121" s="24" t="s">
        <v>193</v>
      </c>
      <c r="E121" s="23">
        <v>2333110309</v>
      </c>
      <c r="F121" s="23" t="s">
        <v>314</v>
      </c>
      <c r="G121" s="25">
        <f>20*(94*2+95*23)/25/95+70</f>
        <v>89.9831578947368</v>
      </c>
      <c r="H121" s="26">
        <v>0</v>
      </c>
      <c r="I121" s="25">
        <f t="shared" si="49"/>
        <v>89.9831578947368</v>
      </c>
      <c r="J121" s="26">
        <v>72.2388059701493</v>
      </c>
      <c r="K121" s="25">
        <v>0</v>
      </c>
      <c r="L121" s="26">
        <f t="shared" si="50"/>
        <v>72.2388059701493</v>
      </c>
      <c r="M121" s="25">
        <v>66.3</v>
      </c>
      <c r="N121" s="26">
        <v>0</v>
      </c>
      <c r="O121" s="25">
        <f t="shared" si="51"/>
        <v>66.3</v>
      </c>
      <c r="P121" s="25">
        <f t="shared" si="48"/>
        <v>74.3065781618225</v>
      </c>
      <c r="Q121" s="28">
        <v>117</v>
      </c>
      <c r="R121" s="23">
        <v>120</v>
      </c>
      <c r="S121" s="80" t="s">
        <v>54</v>
      </c>
      <c r="T121" s="23">
        <v>142</v>
      </c>
      <c r="U121" s="28" t="s">
        <v>55</v>
      </c>
      <c r="V121" s="28"/>
      <c r="W121" s="28"/>
      <c r="X121" s="29"/>
    </row>
    <row r="122" ht="18" customHeight="1" spans="1:24">
      <c r="A122" s="23" t="s">
        <v>29</v>
      </c>
      <c r="B122" s="23" t="s">
        <v>190</v>
      </c>
      <c r="C122" s="24">
        <v>2023</v>
      </c>
      <c r="D122" s="24" t="s">
        <v>191</v>
      </c>
      <c r="E122" s="101">
        <v>2333110211</v>
      </c>
      <c r="F122" s="23" t="s">
        <v>315</v>
      </c>
      <c r="G122" s="25">
        <v>90</v>
      </c>
      <c r="H122" s="26">
        <v>0</v>
      </c>
      <c r="I122" s="25">
        <f t="shared" si="49"/>
        <v>90</v>
      </c>
      <c r="J122" s="26">
        <v>71.1641791044776</v>
      </c>
      <c r="K122" s="25">
        <v>0</v>
      </c>
      <c r="L122" s="26">
        <f t="shared" si="50"/>
        <v>71.1641791044776</v>
      </c>
      <c r="M122" s="25">
        <v>72.2</v>
      </c>
      <c r="N122" s="26">
        <v>0</v>
      </c>
      <c r="O122" s="25">
        <f t="shared" si="51"/>
        <v>72.2</v>
      </c>
      <c r="P122" s="25">
        <f>L122*0.75+I122*0.15+O122*0.1</f>
        <v>74.0931343283582</v>
      </c>
      <c r="Q122" s="28">
        <v>118</v>
      </c>
      <c r="R122" s="23">
        <v>124</v>
      </c>
      <c r="S122" s="104" t="s">
        <v>54</v>
      </c>
      <c r="T122" s="23">
        <v>142</v>
      </c>
      <c r="U122" s="28" t="s">
        <v>55</v>
      </c>
      <c r="V122" s="28"/>
      <c r="W122" s="28"/>
      <c r="X122" s="29"/>
    </row>
    <row r="123" ht="18" customHeight="1" spans="1:24">
      <c r="A123" s="23" t="s">
        <v>29</v>
      </c>
      <c r="B123" s="23" t="s">
        <v>190</v>
      </c>
      <c r="C123" s="24">
        <v>2023</v>
      </c>
      <c r="D123" s="24" t="s">
        <v>193</v>
      </c>
      <c r="E123" s="23">
        <v>2333110359</v>
      </c>
      <c r="F123" s="23" t="s">
        <v>316</v>
      </c>
      <c r="G123" s="25">
        <v>90</v>
      </c>
      <c r="H123" s="26">
        <v>0</v>
      </c>
      <c r="I123" s="25">
        <f t="shared" si="49"/>
        <v>90</v>
      </c>
      <c r="J123" s="26">
        <v>71.6805555555556</v>
      </c>
      <c r="K123" s="25">
        <v>0</v>
      </c>
      <c r="L123" s="26">
        <f t="shared" si="50"/>
        <v>71.6805555555556</v>
      </c>
      <c r="M123" s="25">
        <v>68.2</v>
      </c>
      <c r="N123" s="26">
        <v>0</v>
      </c>
      <c r="O123" s="25">
        <f t="shared" si="51"/>
        <v>68.2</v>
      </c>
      <c r="P123" s="25">
        <f t="shared" ref="P123:P128" si="52">I123*0.15+L123*0.75+O123*0.1</f>
        <v>74.0804166666667</v>
      </c>
      <c r="Q123" s="28">
        <v>119</v>
      </c>
      <c r="R123" s="23">
        <v>122</v>
      </c>
      <c r="S123" s="80" t="s">
        <v>54</v>
      </c>
      <c r="T123" s="23">
        <v>142</v>
      </c>
      <c r="U123" s="28" t="s">
        <v>55</v>
      </c>
      <c r="V123" s="28"/>
      <c r="W123" s="28"/>
      <c r="X123" s="29"/>
    </row>
    <row r="124" ht="18" customHeight="1" spans="1:24">
      <c r="A124" s="23" t="s">
        <v>29</v>
      </c>
      <c r="B124" s="23" t="s">
        <v>190</v>
      </c>
      <c r="C124" s="24">
        <v>2023</v>
      </c>
      <c r="D124" s="24" t="s">
        <v>193</v>
      </c>
      <c r="E124" s="23">
        <v>2334110291</v>
      </c>
      <c r="F124" s="23" t="s">
        <v>317</v>
      </c>
      <c r="G124" s="25">
        <f>20*(93*3+94*4+95*16)/23/95+70</f>
        <v>89.908466819222</v>
      </c>
      <c r="H124" s="26">
        <v>0</v>
      </c>
      <c r="I124" s="25">
        <f t="shared" si="49"/>
        <v>89.908466819222</v>
      </c>
      <c r="J124" s="26">
        <v>70.6417910447761</v>
      </c>
      <c r="K124" s="25">
        <v>0</v>
      </c>
      <c r="L124" s="26">
        <f t="shared" si="50"/>
        <v>70.6417910447761</v>
      </c>
      <c r="M124" s="25">
        <v>70.8</v>
      </c>
      <c r="N124" s="26">
        <v>0</v>
      </c>
      <c r="O124" s="25">
        <v>70.8</v>
      </c>
      <c r="P124" s="25">
        <f t="shared" si="52"/>
        <v>73.5476133064654</v>
      </c>
      <c r="Q124" s="28">
        <v>120</v>
      </c>
      <c r="R124" s="23">
        <v>131</v>
      </c>
      <c r="S124" s="80" t="s">
        <v>54</v>
      </c>
      <c r="T124" s="23">
        <v>142</v>
      </c>
      <c r="U124" s="28" t="s">
        <v>55</v>
      </c>
      <c r="V124" s="28"/>
      <c r="W124" s="28"/>
      <c r="X124" s="29"/>
    </row>
    <row r="125" ht="18" customHeight="1" spans="1:24">
      <c r="A125" s="23" t="s">
        <v>29</v>
      </c>
      <c r="B125" s="23" t="s">
        <v>190</v>
      </c>
      <c r="C125" s="24">
        <v>2023</v>
      </c>
      <c r="D125" s="24" t="s">
        <v>195</v>
      </c>
      <c r="E125" s="101">
        <v>2233110206</v>
      </c>
      <c r="F125" s="23" t="s">
        <v>318</v>
      </c>
      <c r="G125" s="25">
        <v>89.8245614035088</v>
      </c>
      <c r="H125" s="26">
        <v>0</v>
      </c>
      <c r="I125" s="25">
        <f t="shared" si="49"/>
        <v>89.8245614035088</v>
      </c>
      <c r="J125" s="26">
        <v>72.0149253731343</v>
      </c>
      <c r="K125" s="25">
        <v>0</v>
      </c>
      <c r="L125" s="26">
        <f t="shared" si="50"/>
        <v>72.0149253731343</v>
      </c>
      <c r="M125" s="25">
        <v>60</v>
      </c>
      <c r="N125" s="26">
        <v>0</v>
      </c>
      <c r="O125" s="25">
        <f t="shared" ref="O125:O131" si="53">M125+N125</f>
        <v>60</v>
      </c>
      <c r="P125" s="25">
        <f t="shared" si="52"/>
        <v>73.4848782403771</v>
      </c>
      <c r="Q125" s="28">
        <v>121</v>
      </c>
      <c r="R125" s="23">
        <v>121</v>
      </c>
      <c r="S125" s="80" t="s">
        <v>54</v>
      </c>
      <c r="T125" s="23">
        <v>142</v>
      </c>
      <c r="U125" s="28" t="s">
        <v>55</v>
      </c>
      <c r="V125" s="28"/>
      <c r="W125" s="28"/>
      <c r="X125" s="29"/>
    </row>
    <row r="126" ht="18" customHeight="1" spans="1:24">
      <c r="A126" s="23" t="s">
        <v>29</v>
      </c>
      <c r="B126" s="23" t="s">
        <v>190</v>
      </c>
      <c r="C126" s="24">
        <v>2023</v>
      </c>
      <c r="D126" s="24" t="s">
        <v>195</v>
      </c>
      <c r="E126" s="101">
        <v>2333110236</v>
      </c>
      <c r="F126" s="23" t="s">
        <v>319</v>
      </c>
      <c r="G126" s="25">
        <v>89.9747368421053</v>
      </c>
      <c r="H126" s="26">
        <v>0</v>
      </c>
      <c r="I126" s="25">
        <f t="shared" si="49"/>
        <v>89.9747368421053</v>
      </c>
      <c r="J126" s="26">
        <v>68.7313432835821</v>
      </c>
      <c r="K126" s="25">
        <v>0</v>
      </c>
      <c r="L126" s="26">
        <f t="shared" si="50"/>
        <v>68.7313432835821</v>
      </c>
      <c r="M126" s="25">
        <v>82.6</v>
      </c>
      <c r="N126" s="26">
        <v>0</v>
      </c>
      <c r="O126" s="25">
        <f t="shared" si="53"/>
        <v>82.6</v>
      </c>
      <c r="P126" s="25">
        <f t="shared" si="52"/>
        <v>73.3047179890024</v>
      </c>
      <c r="Q126" s="28">
        <v>122</v>
      </c>
      <c r="R126" s="23">
        <v>134</v>
      </c>
      <c r="S126" s="80" t="s">
        <v>54</v>
      </c>
      <c r="T126" s="23">
        <v>142</v>
      </c>
      <c r="U126" s="28" t="s">
        <v>55</v>
      </c>
      <c r="V126" s="28"/>
      <c r="W126" s="28"/>
      <c r="X126" s="29"/>
    </row>
    <row r="127" ht="18" customHeight="1" spans="1:24">
      <c r="A127" s="23" t="s">
        <v>29</v>
      </c>
      <c r="B127" s="23" t="s">
        <v>190</v>
      </c>
      <c r="C127" s="24">
        <v>2023</v>
      </c>
      <c r="D127" s="24" t="s">
        <v>193</v>
      </c>
      <c r="E127" s="23">
        <v>2333110311</v>
      </c>
      <c r="F127" s="23" t="s">
        <v>320</v>
      </c>
      <c r="G127" s="25">
        <f>20*(94+95*24)/25/95+70</f>
        <v>89.9915789473684</v>
      </c>
      <c r="H127" s="26">
        <v>0</v>
      </c>
      <c r="I127" s="25">
        <f t="shared" si="49"/>
        <v>89.9915789473684</v>
      </c>
      <c r="J127" s="26">
        <v>70.8358208955224</v>
      </c>
      <c r="K127" s="25">
        <v>0</v>
      </c>
      <c r="L127" s="26">
        <f t="shared" si="50"/>
        <v>70.8358208955224</v>
      </c>
      <c r="M127" s="25">
        <v>64.95</v>
      </c>
      <c r="N127" s="26">
        <v>0</v>
      </c>
      <c r="O127" s="25">
        <f t="shared" si="53"/>
        <v>64.95</v>
      </c>
      <c r="P127" s="25">
        <f t="shared" si="52"/>
        <v>73.1206025137471</v>
      </c>
      <c r="Q127" s="28">
        <v>123</v>
      </c>
      <c r="R127" s="23">
        <v>128</v>
      </c>
      <c r="S127" s="80" t="s">
        <v>54</v>
      </c>
      <c r="T127" s="23">
        <v>142</v>
      </c>
      <c r="U127" s="28" t="s">
        <v>55</v>
      </c>
      <c r="V127" s="28"/>
      <c r="W127" s="28"/>
      <c r="X127" s="29"/>
    </row>
    <row r="128" ht="18" customHeight="1" spans="1:24">
      <c r="A128" s="23" t="s">
        <v>29</v>
      </c>
      <c r="B128" s="23" t="s">
        <v>190</v>
      </c>
      <c r="C128" s="24">
        <v>2023</v>
      </c>
      <c r="D128" s="24" t="s">
        <v>195</v>
      </c>
      <c r="E128" s="101">
        <v>2333110252</v>
      </c>
      <c r="F128" s="23" t="s">
        <v>321</v>
      </c>
      <c r="G128" s="25">
        <v>89.9915789473684</v>
      </c>
      <c r="H128" s="26">
        <v>0</v>
      </c>
      <c r="I128" s="25">
        <f t="shared" si="49"/>
        <v>89.9915789473684</v>
      </c>
      <c r="J128" s="26">
        <v>70.910447761194</v>
      </c>
      <c r="K128" s="25">
        <v>0</v>
      </c>
      <c r="L128" s="26">
        <f t="shared" si="50"/>
        <v>70.910447761194</v>
      </c>
      <c r="M128" s="25">
        <v>63.8</v>
      </c>
      <c r="N128" s="26">
        <v>0</v>
      </c>
      <c r="O128" s="25">
        <f t="shared" si="53"/>
        <v>63.8</v>
      </c>
      <c r="P128" s="25">
        <f t="shared" si="52"/>
        <v>73.0615726630008</v>
      </c>
      <c r="Q128" s="28">
        <v>124</v>
      </c>
      <c r="R128" s="23">
        <v>127</v>
      </c>
      <c r="S128" s="80" t="s">
        <v>54</v>
      </c>
      <c r="T128" s="23">
        <v>142</v>
      </c>
      <c r="U128" s="28" t="s">
        <v>55</v>
      </c>
      <c r="V128" s="28"/>
      <c r="W128" s="28"/>
      <c r="X128" s="29"/>
    </row>
    <row r="129" ht="18" customHeight="1" spans="1:24">
      <c r="A129" s="23" t="s">
        <v>29</v>
      </c>
      <c r="B129" s="23" t="s">
        <v>190</v>
      </c>
      <c r="C129" s="24">
        <v>2023</v>
      </c>
      <c r="D129" s="24" t="s">
        <v>191</v>
      </c>
      <c r="E129" s="23">
        <v>2333110199</v>
      </c>
      <c r="F129" s="24" t="s">
        <v>322</v>
      </c>
      <c r="G129" s="25">
        <v>90</v>
      </c>
      <c r="H129" s="26">
        <v>0</v>
      </c>
      <c r="I129" s="25">
        <f t="shared" si="49"/>
        <v>90</v>
      </c>
      <c r="J129" s="26">
        <v>73.0597014925373</v>
      </c>
      <c r="K129" s="25">
        <v>0</v>
      </c>
      <c r="L129" s="26">
        <f t="shared" si="50"/>
        <v>73.0597014925373</v>
      </c>
      <c r="M129" s="25">
        <v>47.6</v>
      </c>
      <c r="N129" s="26">
        <v>0</v>
      </c>
      <c r="O129" s="25">
        <f t="shared" si="53"/>
        <v>47.6</v>
      </c>
      <c r="P129" s="25">
        <f t="shared" ref="P129:P133" si="54">L129*0.75+I129*0.15+O129*0.1</f>
        <v>73.054776119403</v>
      </c>
      <c r="Q129" s="28">
        <v>125</v>
      </c>
      <c r="R129" s="23">
        <v>114</v>
      </c>
      <c r="S129" s="104" t="s">
        <v>54</v>
      </c>
      <c r="T129" s="23">
        <v>142</v>
      </c>
      <c r="U129" s="28" t="s">
        <v>71</v>
      </c>
      <c r="V129" s="28"/>
      <c r="W129" s="28"/>
      <c r="X129" s="29"/>
    </row>
    <row r="130" ht="18" customHeight="1" spans="1:24">
      <c r="A130" s="23" t="s">
        <v>29</v>
      </c>
      <c r="B130" s="23" t="s">
        <v>190</v>
      </c>
      <c r="C130" s="24">
        <v>2023</v>
      </c>
      <c r="D130" s="24" t="s">
        <v>195</v>
      </c>
      <c r="E130" s="101">
        <v>2333110232</v>
      </c>
      <c r="F130" s="23" t="s">
        <v>323</v>
      </c>
      <c r="G130" s="25">
        <v>90</v>
      </c>
      <c r="H130" s="26">
        <v>0</v>
      </c>
      <c r="I130" s="25">
        <f t="shared" si="49"/>
        <v>90</v>
      </c>
      <c r="J130" s="26">
        <v>70.8358208955224</v>
      </c>
      <c r="K130" s="25">
        <v>0</v>
      </c>
      <c r="L130" s="26">
        <f t="shared" si="50"/>
        <v>70.8358208955224</v>
      </c>
      <c r="M130" s="25">
        <v>64.1</v>
      </c>
      <c r="N130" s="26">
        <v>0</v>
      </c>
      <c r="O130" s="25">
        <f t="shared" si="53"/>
        <v>64.1</v>
      </c>
      <c r="P130" s="25">
        <f>I130*0.15+L130*0.75+O130*0.1</f>
        <v>73.0368656716418</v>
      </c>
      <c r="Q130" s="28">
        <v>126</v>
      </c>
      <c r="R130" s="23">
        <v>129</v>
      </c>
      <c r="S130" s="80" t="s">
        <v>54</v>
      </c>
      <c r="T130" s="23">
        <v>142</v>
      </c>
      <c r="U130" s="28" t="s">
        <v>55</v>
      </c>
      <c r="V130" s="28"/>
      <c r="W130" s="28"/>
      <c r="X130" s="29"/>
    </row>
    <row r="131" ht="18" customHeight="1" spans="1:24">
      <c r="A131" s="23" t="s">
        <v>29</v>
      </c>
      <c r="B131" s="23" t="s">
        <v>190</v>
      </c>
      <c r="C131" s="24">
        <v>2023</v>
      </c>
      <c r="D131" s="24" t="s">
        <v>191</v>
      </c>
      <c r="E131" s="23">
        <v>2333110201</v>
      </c>
      <c r="F131" s="24" t="s">
        <v>324</v>
      </c>
      <c r="G131" s="25">
        <v>89.9747368421053</v>
      </c>
      <c r="H131" s="26">
        <v>0</v>
      </c>
      <c r="I131" s="25">
        <f t="shared" si="49"/>
        <v>89.9747368421053</v>
      </c>
      <c r="J131" s="26">
        <v>72.9253731343284</v>
      </c>
      <c r="K131" s="25">
        <v>0</v>
      </c>
      <c r="L131" s="26">
        <f t="shared" si="50"/>
        <v>72.9253731343284</v>
      </c>
      <c r="M131" s="25">
        <v>48.4</v>
      </c>
      <c r="N131" s="26">
        <v>0</v>
      </c>
      <c r="O131" s="25">
        <f t="shared" si="53"/>
        <v>48.4</v>
      </c>
      <c r="P131" s="25">
        <f t="shared" si="54"/>
        <v>73.0302403770621</v>
      </c>
      <c r="Q131" s="28">
        <v>127</v>
      </c>
      <c r="R131" s="23">
        <v>116</v>
      </c>
      <c r="S131" s="104" t="s">
        <v>54</v>
      </c>
      <c r="T131" s="23">
        <v>142</v>
      </c>
      <c r="U131" s="28" t="s">
        <v>71</v>
      </c>
      <c r="V131" s="28"/>
      <c r="W131" s="28"/>
      <c r="X131" s="29"/>
    </row>
    <row r="132" ht="18" customHeight="1" spans="1:24">
      <c r="A132" s="23" t="s">
        <v>29</v>
      </c>
      <c r="B132" s="23" t="s">
        <v>190</v>
      </c>
      <c r="C132" s="24">
        <v>2023</v>
      </c>
      <c r="D132" s="24" t="s">
        <v>199</v>
      </c>
      <c r="E132" s="24">
        <v>2333110342</v>
      </c>
      <c r="F132" s="23" t="s">
        <v>325</v>
      </c>
      <c r="G132" s="25">
        <v>89.9242105263158</v>
      </c>
      <c r="H132" s="26">
        <v>0</v>
      </c>
      <c r="I132" s="25">
        <v>89.9242105263158</v>
      </c>
      <c r="J132" s="26">
        <v>71.0298507462687</v>
      </c>
      <c r="K132" s="25">
        <v>0</v>
      </c>
      <c r="L132" s="26">
        <v>71.0298507462687</v>
      </c>
      <c r="M132" s="25">
        <v>59.8</v>
      </c>
      <c r="N132" s="26">
        <v>0</v>
      </c>
      <c r="O132" s="25">
        <v>59.8</v>
      </c>
      <c r="P132" s="25">
        <v>72.7410196386489</v>
      </c>
      <c r="Q132" s="28">
        <v>128</v>
      </c>
      <c r="R132" s="23">
        <v>126</v>
      </c>
      <c r="S132" s="80" t="s">
        <v>54</v>
      </c>
      <c r="T132" s="23">
        <v>142</v>
      </c>
      <c r="U132" s="24" t="s">
        <v>71</v>
      </c>
      <c r="V132" s="23"/>
      <c r="W132" s="24"/>
      <c r="X132" s="102"/>
    </row>
    <row r="133" ht="18" customHeight="1" spans="1:24">
      <c r="A133" s="23" t="s">
        <v>29</v>
      </c>
      <c r="B133" s="23" t="s">
        <v>190</v>
      </c>
      <c r="C133" s="24">
        <v>2023</v>
      </c>
      <c r="D133" s="24" t="s">
        <v>191</v>
      </c>
      <c r="E133" s="101">
        <v>2333110215</v>
      </c>
      <c r="F133" s="23" t="s">
        <v>326</v>
      </c>
      <c r="G133" s="25">
        <v>90</v>
      </c>
      <c r="H133" s="26">
        <v>0</v>
      </c>
      <c r="I133" s="25">
        <f t="shared" ref="I133:I141" si="55">G133+H133</f>
        <v>90</v>
      </c>
      <c r="J133" s="26">
        <v>71.4477611940299</v>
      </c>
      <c r="K133" s="25">
        <v>0</v>
      </c>
      <c r="L133" s="26">
        <f t="shared" ref="L133:L141" si="56">J133+K133</f>
        <v>71.4477611940299</v>
      </c>
      <c r="M133" s="25">
        <v>55.35</v>
      </c>
      <c r="N133" s="26">
        <v>0</v>
      </c>
      <c r="O133" s="25">
        <f t="shared" ref="O133:O141" si="57">M133+N133</f>
        <v>55.35</v>
      </c>
      <c r="P133" s="25">
        <f t="shared" si="54"/>
        <v>72.6208208955224</v>
      </c>
      <c r="Q133" s="28">
        <v>129</v>
      </c>
      <c r="R133" s="23">
        <v>123</v>
      </c>
      <c r="S133" s="104" t="s">
        <v>54</v>
      </c>
      <c r="T133" s="23">
        <v>142</v>
      </c>
      <c r="U133" s="28" t="s">
        <v>71</v>
      </c>
      <c r="V133" s="28"/>
      <c r="W133" s="28"/>
      <c r="X133" s="29"/>
    </row>
    <row r="134" ht="18" customHeight="1" spans="1:24">
      <c r="A134" s="23" t="s">
        <v>29</v>
      </c>
      <c r="B134" s="23" t="s">
        <v>190</v>
      </c>
      <c r="C134" s="24">
        <v>2023</v>
      </c>
      <c r="D134" s="24" t="s">
        <v>193</v>
      </c>
      <c r="E134" s="23">
        <v>2333110312</v>
      </c>
      <c r="F134" s="23" t="s">
        <v>327</v>
      </c>
      <c r="G134" s="25">
        <f>20*(94+95*24)/25/95+70</f>
        <v>89.9915789473684</v>
      </c>
      <c r="H134" s="26">
        <v>0</v>
      </c>
      <c r="I134" s="25">
        <f t="shared" si="55"/>
        <v>89.9915789473684</v>
      </c>
      <c r="J134" s="26">
        <v>69.4776119402985</v>
      </c>
      <c r="K134" s="25">
        <v>0</v>
      </c>
      <c r="L134" s="26">
        <f t="shared" si="56"/>
        <v>69.4776119402985</v>
      </c>
      <c r="M134" s="25">
        <v>69.4</v>
      </c>
      <c r="N134" s="26">
        <v>0</v>
      </c>
      <c r="O134" s="25">
        <f t="shared" si="57"/>
        <v>69.4</v>
      </c>
      <c r="P134" s="25">
        <f t="shared" ref="P134:P139" si="58">I134*0.15+L134*0.75+O134*0.1</f>
        <v>72.5469457973291</v>
      </c>
      <c r="Q134" s="28">
        <v>130</v>
      </c>
      <c r="R134" s="23">
        <v>132</v>
      </c>
      <c r="S134" s="80" t="s">
        <v>54</v>
      </c>
      <c r="T134" s="23">
        <v>142</v>
      </c>
      <c r="U134" s="28" t="s">
        <v>55</v>
      </c>
      <c r="V134" s="28"/>
      <c r="W134" s="28"/>
      <c r="X134" s="29"/>
    </row>
    <row r="135" ht="18" customHeight="1" spans="1:24">
      <c r="A135" s="23" t="s">
        <v>29</v>
      </c>
      <c r="B135" s="23" t="s">
        <v>190</v>
      </c>
      <c r="C135" s="24">
        <v>2023</v>
      </c>
      <c r="D135" s="24" t="s">
        <v>199</v>
      </c>
      <c r="E135" s="24">
        <v>2333110337</v>
      </c>
      <c r="F135" s="23" t="s">
        <v>328</v>
      </c>
      <c r="G135" s="25">
        <v>89.938080495356</v>
      </c>
      <c r="H135" s="26">
        <v>0</v>
      </c>
      <c r="I135" s="25">
        <v>89.938080495356</v>
      </c>
      <c r="J135" s="26">
        <v>71.0597014925373</v>
      </c>
      <c r="K135" s="25">
        <v>0</v>
      </c>
      <c r="L135" s="26">
        <v>71.0597014925373</v>
      </c>
      <c r="M135" s="25">
        <v>54</v>
      </c>
      <c r="N135" s="26">
        <v>0</v>
      </c>
      <c r="O135" s="25">
        <v>54</v>
      </c>
      <c r="P135" s="25">
        <v>72.1854881937064</v>
      </c>
      <c r="Q135" s="28">
        <v>131</v>
      </c>
      <c r="R135" s="23">
        <v>125</v>
      </c>
      <c r="S135" s="80" t="s">
        <v>54</v>
      </c>
      <c r="T135" s="23">
        <v>142</v>
      </c>
      <c r="U135" s="24" t="s">
        <v>71</v>
      </c>
      <c r="V135" s="23"/>
      <c r="W135" s="24"/>
      <c r="X135" s="102"/>
    </row>
    <row r="136" ht="18" customHeight="1" spans="1:24">
      <c r="A136" s="23" t="s">
        <v>29</v>
      </c>
      <c r="B136" s="23" t="s">
        <v>190</v>
      </c>
      <c r="C136" s="24">
        <v>2023</v>
      </c>
      <c r="D136" s="24" t="s">
        <v>191</v>
      </c>
      <c r="E136" s="23">
        <v>2333110200</v>
      </c>
      <c r="F136" s="24" t="s">
        <v>329</v>
      </c>
      <c r="G136" s="25">
        <v>88.1136842105263</v>
      </c>
      <c r="H136" s="26">
        <v>0</v>
      </c>
      <c r="I136" s="25">
        <f t="shared" si="55"/>
        <v>88.1136842105263</v>
      </c>
      <c r="J136" s="26">
        <v>72.9850746268657</v>
      </c>
      <c r="K136" s="25">
        <v>0</v>
      </c>
      <c r="L136" s="26">
        <f t="shared" si="56"/>
        <v>72.9850746268657</v>
      </c>
      <c r="M136" s="25">
        <v>38.2</v>
      </c>
      <c r="N136" s="26">
        <v>0</v>
      </c>
      <c r="O136" s="25">
        <f t="shared" si="57"/>
        <v>38.2</v>
      </c>
      <c r="P136" s="25">
        <f>L136*0.75+I136*0.15+O136*0.1</f>
        <v>71.7758586017282</v>
      </c>
      <c r="Q136" s="28">
        <v>132</v>
      </c>
      <c r="R136" s="23">
        <v>115</v>
      </c>
      <c r="S136" s="104" t="s">
        <v>54</v>
      </c>
      <c r="T136" s="23">
        <v>142</v>
      </c>
      <c r="U136" s="28" t="s">
        <v>71</v>
      </c>
      <c r="V136" s="28"/>
      <c r="W136" s="28"/>
      <c r="X136" s="29"/>
    </row>
    <row r="137" ht="18" customHeight="1" spans="1:24">
      <c r="A137" s="23" t="s">
        <v>29</v>
      </c>
      <c r="B137" s="23" t="s">
        <v>190</v>
      </c>
      <c r="C137" s="24">
        <v>2023</v>
      </c>
      <c r="D137" s="24" t="s">
        <v>193</v>
      </c>
      <c r="E137" s="23">
        <v>2333110310</v>
      </c>
      <c r="F137" s="23" t="s">
        <v>330</v>
      </c>
      <c r="G137" s="25">
        <v>90</v>
      </c>
      <c r="H137" s="26">
        <v>0</v>
      </c>
      <c r="I137" s="25">
        <f t="shared" si="55"/>
        <v>90</v>
      </c>
      <c r="J137" s="26">
        <v>70.7462686567164</v>
      </c>
      <c r="K137" s="25">
        <v>0</v>
      </c>
      <c r="L137" s="26">
        <f t="shared" si="56"/>
        <v>70.7462686567164</v>
      </c>
      <c r="M137" s="25">
        <v>42.35</v>
      </c>
      <c r="N137" s="26">
        <v>0</v>
      </c>
      <c r="O137" s="25">
        <f t="shared" si="57"/>
        <v>42.35</v>
      </c>
      <c r="P137" s="25">
        <f t="shared" si="58"/>
        <v>70.7947014925373</v>
      </c>
      <c r="Q137" s="28">
        <v>133</v>
      </c>
      <c r="R137" s="23">
        <v>130</v>
      </c>
      <c r="S137" s="80" t="s">
        <v>54</v>
      </c>
      <c r="T137" s="23">
        <v>142</v>
      </c>
      <c r="U137" s="28" t="s">
        <v>71</v>
      </c>
      <c r="V137" s="28"/>
      <c r="W137" s="28"/>
      <c r="X137" s="29"/>
    </row>
    <row r="138" ht="18" customHeight="1" spans="1:24">
      <c r="A138" s="23" t="s">
        <v>29</v>
      </c>
      <c r="B138" s="23" t="s">
        <v>190</v>
      </c>
      <c r="C138" s="24">
        <v>2023</v>
      </c>
      <c r="D138" s="24" t="s">
        <v>195</v>
      </c>
      <c r="E138" s="101">
        <v>2333110250</v>
      </c>
      <c r="F138" s="23" t="s">
        <v>331</v>
      </c>
      <c r="G138" s="25">
        <v>89.9915789473684</v>
      </c>
      <c r="H138" s="26">
        <v>0</v>
      </c>
      <c r="I138" s="25">
        <f t="shared" si="55"/>
        <v>89.9915789473684</v>
      </c>
      <c r="J138" s="26">
        <v>68.955223880597</v>
      </c>
      <c r="K138" s="25">
        <v>0</v>
      </c>
      <c r="L138" s="26">
        <f t="shared" si="56"/>
        <v>68.955223880597</v>
      </c>
      <c r="M138" s="25">
        <v>50.5</v>
      </c>
      <c r="N138" s="26">
        <v>0</v>
      </c>
      <c r="O138" s="25">
        <f t="shared" si="57"/>
        <v>50.5</v>
      </c>
      <c r="P138" s="25">
        <f t="shared" si="58"/>
        <v>70.265154752553</v>
      </c>
      <c r="Q138" s="28">
        <v>134</v>
      </c>
      <c r="R138" s="23">
        <v>133</v>
      </c>
      <c r="S138" s="80" t="s">
        <v>54</v>
      </c>
      <c r="T138" s="23">
        <v>142</v>
      </c>
      <c r="U138" s="28" t="s">
        <v>71</v>
      </c>
      <c r="V138" s="28"/>
      <c r="W138" s="28"/>
      <c r="X138" s="29"/>
    </row>
    <row r="139" ht="18" customHeight="1" spans="1:24">
      <c r="A139" s="23" t="s">
        <v>29</v>
      </c>
      <c r="B139" s="23" t="s">
        <v>190</v>
      </c>
      <c r="C139" s="24">
        <v>2023</v>
      </c>
      <c r="D139" s="24" t="s">
        <v>195</v>
      </c>
      <c r="E139" s="101">
        <v>2333110224</v>
      </c>
      <c r="F139" s="23" t="s">
        <v>332</v>
      </c>
      <c r="G139" s="25">
        <v>90</v>
      </c>
      <c r="H139" s="26">
        <v>0</v>
      </c>
      <c r="I139" s="25">
        <f t="shared" si="55"/>
        <v>90</v>
      </c>
      <c r="J139" s="26">
        <v>67.6716417910448</v>
      </c>
      <c r="K139" s="25">
        <v>0</v>
      </c>
      <c r="L139" s="26">
        <f t="shared" si="56"/>
        <v>67.6716417910448</v>
      </c>
      <c r="M139" s="25">
        <v>60</v>
      </c>
      <c r="N139" s="26">
        <v>0</v>
      </c>
      <c r="O139" s="25">
        <f t="shared" si="57"/>
        <v>60</v>
      </c>
      <c r="P139" s="25">
        <f t="shared" si="58"/>
        <v>70.2537313432836</v>
      </c>
      <c r="Q139" s="28">
        <v>135</v>
      </c>
      <c r="R139" s="23">
        <v>135</v>
      </c>
      <c r="S139" s="80" t="s">
        <v>54</v>
      </c>
      <c r="T139" s="23">
        <v>142</v>
      </c>
      <c r="U139" s="28" t="s">
        <v>55</v>
      </c>
      <c r="V139" s="28"/>
      <c r="W139" s="28"/>
      <c r="X139" s="29"/>
    </row>
    <row r="140" ht="18" customHeight="1" spans="1:24">
      <c r="A140" s="23" t="s">
        <v>29</v>
      </c>
      <c r="B140" s="23" t="s">
        <v>190</v>
      </c>
      <c r="C140" s="24">
        <v>2023</v>
      </c>
      <c r="D140" s="24" t="s">
        <v>191</v>
      </c>
      <c r="E140" s="101">
        <v>2333110220</v>
      </c>
      <c r="F140" s="23" t="s">
        <v>333</v>
      </c>
      <c r="G140" s="25">
        <v>90</v>
      </c>
      <c r="H140" s="26">
        <v>0</v>
      </c>
      <c r="I140" s="25">
        <f t="shared" si="55"/>
        <v>90</v>
      </c>
      <c r="J140" s="26">
        <v>67.1791044776119</v>
      </c>
      <c r="K140" s="25">
        <v>0</v>
      </c>
      <c r="L140" s="26">
        <f t="shared" si="56"/>
        <v>67.1791044776119</v>
      </c>
      <c r="M140" s="25">
        <v>56</v>
      </c>
      <c r="N140" s="26">
        <v>0</v>
      </c>
      <c r="O140" s="25">
        <f t="shared" si="57"/>
        <v>56</v>
      </c>
      <c r="P140" s="25">
        <f>L140*0.75+I140*0.15+O140*0.1</f>
        <v>69.484328358209</v>
      </c>
      <c r="Q140" s="28">
        <v>136</v>
      </c>
      <c r="R140" s="23">
        <v>138</v>
      </c>
      <c r="S140" s="104" t="s">
        <v>54</v>
      </c>
      <c r="T140" s="23">
        <v>142</v>
      </c>
      <c r="U140" s="28" t="s">
        <v>71</v>
      </c>
      <c r="V140" s="28"/>
      <c r="W140" s="28"/>
      <c r="X140" s="29"/>
    </row>
    <row r="141" ht="18" customHeight="1" spans="1:24">
      <c r="A141" s="23" t="s">
        <v>29</v>
      </c>
      <c r="B141" s="23" t="s">
        <v>190</v>
      </c>
      <c r="C141" s="24">
        <v>2023</v>
      </c>
      <c r="D141" s="24" t="s">
        <v>193</v>
      </c>
      <c r="E141" s="23">
        <v>2333110305</v>
      </c>
      <c r="F141" s="23" t="s">
        <v>334</v>
      </c>
      <c r="G141" s="25">
        <f>20*(94*3+95*22)/25/95+70</f>
        <v>89.9747368421053</v>
      </c>
      <c r="H141" s="26">
        <v>0</v>
      </c>
      <c r="I141" s="25">
        <f t="shared" si="55"/>
        <v>89.9747368421053</v>
      </c>
      <c r="J141" s="26">
        <v>67.3582089552239</v>
      </c>
      <c r="K141" s="25">
        <v>0</v>
      </c>
      <c r="L141" s="26">
        <f t="shared" si="56"/>
        <v>67.3582089552239</v>
      </c>
      <c r="M141" s="25">
        <v>54.2</v>
      </c>
      <c r="N141" s="26">
        <v>0</v>
      </c>
      <c r="O141" s="25">
        <f t="shared" si="57"/>
        <v>54.2</v>
      </c>
      <c r="P141" s="25">
        <f t="shared" ref="P141:P145" si="59">I141*0.15+L141*0.75+O141*0.1</f>
        <v>69.4348672427337</v>
      </c>
      <c r="Q141" s="28">
        <v>137</v>
      </c>
      <c r="R141" s="23">
        <v>136</v>
      </c>
      <c r="S141" s="80" t="s">
        <v>54</v>
      </c>
      <c r="T141" s="23">
        <v>142</v>
      </c>
      <c r="U141" s="28" t="s">
        <v>71</v>
      </c>
      <c r="V141" s="28"/>
      <c r="W141" s="28"/>
      <c r="X141" s="29"/>
    </row>
    <row r="142" ht="18" customHeight="1" spans="1:24">
      <c r="A142" s="23" t="s">
        <v>29</v>
      </c>
      <c r="B142" s="23" t="s">
        <v>190</v>
      </c>
      <c r="C142" s="24">
        <v>2023</v>
      </c>
      <c r="D142" s="24" t="s">
        <v>197</v>
      </c>
      <c r="E142" s="24">
        <v>2333110278</v>
      </c>
      <c r="F142" s="23" t="s">
        <v>335</v>
      </c>
      <c r="G142" s="25">
        <v>90</v>
      </c>
      <c r="H142" s="26">
        <v>0</v>
      </c>
      <c r="I142" s="25">
        <v>90</v>
      </c>
      <c r="J142" s="26">
        <v>67.2738095238095</v>
      </c>
      <c r="K142" s="25">
        <v>0</v>
      </c>
      <c r="L142" s="26">
        <v>67.2738095238095</v>
      </c>
      <c r="M142" s="25">
        <v>53.9</v>
      </c>
      <c r="N142" s="26">
        <v>0</v>
      </c>
      <c r="O142" s="25">
        <v>53.9</v>
      </c>
      <c r="P142" s="25">
        <v>69.3453571428571</v>
      </c>
      <c r="Q142" s="28">
        <v>138</v>
      </c>
      <c r="R142" s="23">
        <v>137</v>
      </c>
      <c r="S142" s="80" t="s">
        <v>54</v>
      </c>
      <c r="T142" s="23">
        <v>142</v>
      </c>
      <c r="U142" s="28" t="s">
        <v>71</v>
      </c>
      <c r="V142" s="28"/>
      <c r="W142" s="28"/>
      <c r="X142" s="29"/>
    </row>
    <row r="143" ht="18" customHeight="1" spans="1:24">
      <c r="A143" s="23" t="s">
        <v>29</v>
      </c>
      <c r="B143" s="23" t="s">
        <v>190</v>
      </c>
      <c r="C143" s="24">
        <v>2023</v>
      </c>
      <c r="D143" s="24" t="s">
        <v>197</v>
      </c>
      <c r="E143" s="24">
        <v>2333110276</v>
      </c>
      <c r="F143" s="23" t="s">
        <v>336</v>
      </c>
      <c r="G143" s="25">
        <v>89.9747368421053</v>
      </c>
      <c r="H143" s="26">
        <v>0</v>
      </c>
      <c r="I143" s="25">
        <v>89.9747368421053</v>
      </c>
      <c r="J143" s="26">
        <v>66.0888888888889</v>
      </c>
      <c r="K143" s="25">
        <v>0</v>
      </c>
      <c r="L143" s="26">
        <v>66.0888888888889</v>
      </c>
      <c r="M143" s="25">
        <v>53</v>
      </c>
      <c r="N143" s="26">
        <v>0</v>
      </c>
      <c r="O143" s="25">
        <v>53</v>
      </c>
      <c r="P143" s="25">
        <v>68.3628771929825</v>
      </c>
      <c r="Q143" s="28">
        <v>139</v>
      </c>
      <c r="R143" s="23">
        <v>139</v>
      </c>
      <c r="S143" s="80" t="s">
        <v>54</v>
      </c>
      <c r="T143" s="23">
        <v>142</v>
      </c>
      <c r="U143" s="28" t="s">
        <v>71</v>
      </c>
      <c r="V143" s="28"/>
      <c r="W143" s="28"/>
      <c r="X143" s="29"/>
    </row>
    <row r="144" ht="18" customHeight="1" spans="1:24">
      <c r="A144" s="23" t="s">
        <v>29</v>
      </c>
      <c r="B144" s="23" t="s">
        <v>190</v>
      </c>
      <c r="C144" s="24">
        <v>2023</v>
      </c>
      <c r="D144" s="24" t="s">
        <v>191</v>
      </c>
      <c r="E144" s="28">
        <v>2233110251</v>
      </c>
      <c r="F144" s="23" t="s">
        <v>337</v>
      </c>
      <c r="G144" s="25">
        <v>90</v>
      </c>
      <c r="H144" s="26">
        <v>0</v>
      </c>
      <c r="I144" s="25">
        <v>90</v>
      </c>
      <c r="J144" s="26">
        <v>63.2686567164179</v>
      </c>
      <c r="K144" s="25">
        <v>0</v>
      </c>
      <c r="L144" s="26">
        <v>63.27</v>
      </c>
      <c r="M144" s="25">
        <v>68</v>
      </c>
      <c r="N144" s="26">
        <v>0</v>
      </c>
      <c r="O144" s="25">
        <v>68</v>
      </c>
      <c r="P144" s="25">
        <f t="shared" si="59"/>
        <v>67.7525</v>
      </c>
      <c r="Q144" s="28">
        <v>140</v>
      </c>
      <c r="R144" s="23">
        <v>141</v>
      </c>
      <c r="S144" s="80" t="s">
        <v>54</v>
      </c>
      <c r="T144" s="23">
        <v>142</v>
      </c>
      <c r="U144" s="28" t="s">
        <v>55</v>
      </c>
      <c r="V144" s="28"/>
      <c r="W144" s="28"/>
      <c r="X144" s="29"/>
    </row>
    <row r="145" ht="18" customHeight="1" spans="1:24">
      <c r="A145" s="23" t="s">
        <v>29</v>
      </c>
      <c r="B145" s="23" t="s">
        <v>190</v>
      </c>
      <c r="C145" s="24">
        <v>2023</v>
      </c>
      <c r="D145" s="24" t="s">
        <v>195</v>
      </c>
      <c r="E145" s="105">
        <v>2233110229</v>
      </c>
      <c r="F145" s="31" t="s">
        <v>338</v>
      </c>
      <c r="G145" s="25">
        <v>87.3082706766917</v>
      </c>
      <c r="H145" s="26">
        <v>0</v>
      </c>
      <c r="I145" s="25">
        <f>G145+H145</f>
        <v>87.3082706766917</v>
      </c>
      <c r="J145" s="26">
        <v>65.0833333333333</v>
      </c>
      <c r="K145" s="25">
        <v>0</v>
      </c>
      <c r="L145" s="26">
        <f>J145+K145</f>
        <v>65.0833333333333</v>
      </c>
      <c r="M145" s="25">
        <v>49.15</v>
      </c>
      <c r="N145" s="26">
        <v>0</v>
      </c>
      <c r="O145" s="25">
        <f>M145+N145</f>
        <v>49.15</v>
      </c>
      <c r="P145" s="25">
        <f t="shared" si="59"/>
        <v>66.8237406015038</v>
      </c>
      <c r="Q145" s="28">
        <v>141</v>
      </c>
      <c r="R145" s="23">
        <v>140</v>
      </c>
      <c r="S145" s="80" t="s">
        <v>54</v>
      </c>
      <c r="T145" s="23">
        <v>142</v>
      </c>
      <c r="U145" s="28" t="s">
        <v>71</v>
      </c>
      <c r="V145" s="28"/>
      <c r="W145" s="28"/>
      <c r="X145" s="29"/>
    </row>
    <row r="146" ht="18" customHeight="1" spans="1:24">
      <c r="A146" s="23" t="s">
        <v>29</v>
      </c>
      <c r="B146" s="23" t="s">
        <v>190</v>
      </c>
      <c r="C146" s="24">
        <v>2023</v>
      </c>
      <c r="D146" s="24" t="s">
        <v>197</v>
      </c>
      <c r="E146" s="32">
        <v>2233110250</v>
      </c>
      <c r="F146" s="31" t="s">
        <v>339</v>
      </c>
      <c r="G146" s="25">
        <v>88.7536842105263</v>
      </c>
      <c r="H146" s="26">
        <v>0</v>
      </c>
      <c r="I146" s="25">
        <v>88.7536842105263</v>
      </c>
      <c r="J146" s="26">
        <v>62.4029850746269</v>
      </c>
      <c r="K146" s="25">
        <v>0</v>
      </c>
      <c r="L146" s="26">
        <v>62.4029850746269</v>
      </c>
      <c r="M146" s="25">
        <v>53.7</v>
      </c>
      <c r="N146" s="26">
        <v>0</v>
      </c>
      <c r="O146" s="25">
        <v>53.7</v>
      </c>
      <c r="P146" s="25">
        <v>65.4852914375491</v>
      </c>
      <c r="Q146" s="28">
        <v>142</v>
      </c>
      <c r="R146" s="23">
        <v>142</v>
      </c>
      <c r="S146" s="80" t="s">
        <v>54</v>
      </c>
      <c r="T146" s="23">
        <v>142</v>
      </c>
      <c r="U146" s="28" t="s">
        <v>71</v>
      </c>
      <c r="V146" s="28"/>
      <c r="W146" s="28"/>
      <c r="X146" s="29"/>
    </row>
    <row r="147" spans="1:24">
      <c r="A147" s="37" t="s">
        <v>104</v>
      </c>
      <c r="B147" s="38" t="s">
        <v>105</v>
      </c>
      <c r="C147" s="5"/>
      <c r="D147" s="38"/>
      <c r="E147" s="38"/>
      <c r="F147" s="38"/>
      <c r="G147" s="38"/>
      <c r="H147" s="38"/>
      <c r="I147" s="106"/>
      <c r="J147" s="38"/>
      <c r="K147" s="38"/>
      <c r="L147" s="106"/>
      <c r="M147" s="106"/>
      <c r="N147" s="106"/>
      <c r="O147" s="106"/>
      <c r="P147" s="38"/>
      <c r="Q147" s="107"/>
      <c r="R147" s="38"/>
      <c r="S147" s="38"/>
      <c r="T147" s="38"/>
      <c r="U147" s="38"/>
      <c r="V147" s="38"/>
      <c r="W147" s="38"/>
      <c r="X147" s="38"/>
    </row>
    <row r="148" spans="1:24">
      <c r="A148" s="39"/>
      <c r="B148" s="40" t="s">
        <v>106</v>
      </c>
      <c r="C148" s="5"/>
      <c r="D148" s="38"/>
      <c r="E148" s="38"/>
      <c r="F148" s="38"/>
      <c r="G148" s="38"/>
      <c r="H148" s="38"/>
      <c r="I148" s="106"/>
      <c r="J148" s="38"/>
      <c r="K148" s="38"/>
      <c r="L148" s="106"/>
      <c r="M148" s="106"/>
      <c r="N148" s="106"/>
      <c r="O148" s="106"/>
      <c r="P148" s="38"/>
      <c r="Q148" s="107"/>
      <c r="R148" s="38"/>
      <c r="S148" s="38"/>
      <c r="T148" s="38"/>
      <c r="U148" s="38"/>
      <c r="V148" s="38"/>
      <c r="W148" s="38"/>
      <c r="X148" s="38"/>
    </row>
    <row r="149" spans="1:24">
      <c r="A149" s="39"/>
      <c r="B149" s="38" t="s">
        <v>107</v>
      </c>
      <c r="C149" s="5"/>
      <c r="D149" s="38"/>
      <c r="E149" s="38"/>
      <c r="F149" s="38"/>
      <c r="G149" s="38"/>
      <c r="H149" s="38"/>
      <c r="I149" s="106"/>
      <c r="J149" s="38"/>
      <c r="K149" s="38"/>
      <c r="L149" s="106"/>
      <c r="M149" s="106"/>
      <c r="N149" s="106"/>
      <c r="O149" s="106"/>
      <c r="P149" s="38"/>
      <c r="Q149" s="107"/>
      <c r="R149" s="38"/>
      <c r="S149" s="38"/>
      <c r="T149" s="38"/>
      <c r="U149" s="38"/>
      <c r="V149" s="38"/>
      <c r="W149" s="38"/>
      <c r="X149" s="38"/>
    </row>
    <row r="150" spans="1:24">
      <c r="A150" s="39"/>
      <c r="B150" s="38" t="s">
        <v>108</v>
      </c>
      <c r="C150" s="3"/>
      <c r="D150" s="38"/>
      <c r="E150" s="38"/>
      <c r="F150" s="38"/>
      <c r="G150" s="38"/>
      <c r="H150" s="38"/>
      <c r="I150" s="106"/>
      <c r="J150" s="38"/>
      <c r="K150" s="38"/>
      <c r="L150" s="106"/>
      <c r="M150" s="106"/>
      <c r="N150" s="106"/>
      <c r="O150" s="106"/>
      <c r="P150" s="38"/>
      <c r="Q150" s="107"/>
      <c r="R150" s="38"/>
      <c r="S150" s="38"/>
      <c r="T150" s="38"/>
      <c r="U150" s="38"/>
      <c r="V150" s="38"/>
      <c r="W150" s="38"/>
      <c r="X150" s="38"/>
    </row>
    <row r="151" spans="1:24">
      <c r="A151" s="41"/>
      <c r="B151" s="40" t="s">
        <v>109</v>
      </c>
      <c r="C151" s="3"/>
      <c r="D151" s="38"/>
      <c r="E151" s="38"/>
      <c r="F151" s="38"/>
      <c r="G151" s="38"/>
      <c r="H151" s="38"/>
      <c r="I151" s="106"/>
      <c r="J151" s="38"/>
      <c r="K151" s="38"/>
      <c r="L151" s="106"/>
      <c r="M151" s="106"/>
      <c r="N151" s="106"/>
      <c r="O151" s="106"/>
      <c r="P151" s="38"/>
      <c r="Q151" s="107"/>
      <c r="R151" s="38"/>
      <c r="S151" s="38"/>
      <c r="T151" s="38"/>
      <c r="U151" s="38"/>
      <c r="V151" s="38"/>
      <c r="W151" s="38"/>
      <c r="X151" s="38"/>
    </row>
  </sheetData>
  <autoFilter xmlns:etc="http://www.wps.cn/officeDocument/2017/etCustomData" ref="A4:X151" etc:filterBottomFollowUsedRange="0">
    <extLst/>
  </autoFilter>
  <dataValidations count="6">
    <dataValidation type="list" allowBlank="1" showInputMessage="1" showErrorMessage="1" sqref="U96">
      <formula1>"一等奖学金,二等奖学金,三等奖学金,课程考核不合格,德育分未达标,体育成绩不合格,违纪"</formula1>
    </dataValidation>
    <dataValidation type="list" allowBlank="1" showInputMessage="1" showErrorMessage="1" sqref="S5:S146">
      <formula1>"是,否"</formula1>
    </dataValidation>
    <dataValidation type="list" allowBlank="1" showInputMessage="1" showErrorMessage="1" sqref="U1:U95 U97:U151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147:V151">
      <formula1>$CC$8:$CC$11</formula1>
    </dataValidation>
    <dataValidation type="list" allowBlank="1" showInputMessage="1" showErrorMessage="1" sqref="V5:V146">
      <formula1>"学业进步奖,研究与创新奖,道德风尚奖,文体活动奖,社会工作奖"</formula1>
    </dataValidation>
    <dataValidation type="list" allowBlank="1" showInputMessage="1" showErrorMessage="1" sqref="W1:W151">
      <formula1>"三好学生,三好学生标兵,优秀学生干部"</formula1>
    </dataValidation>
  </dataValidations>
  <pageMargins left="0.700694444444445" right="0.700694444444445" top="0.751388888888889" bottom="0.751388888888889" header="0.298611111111111" footer="0.298611111111111"/>
  <pageSetup paperSize="9" scale="55" fitToHeight="0" orientation="landscape" horizontalDpi="600"/>
  <headerFooter>
    <oddFooter>&amp;C第 &amp;P 页</oddFooter>
  </headerFooter>
  <ignoredErrors>
    <ignoredError sqref="P94 P140 P122:P130 P66 P52 P26:P27 P10 P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X112"/>
  <sheetViews>
    <sheetView tabSelected="1" workbookViewId="0">
      <selection activeCell="W14" sqref="W14"/>
    </sheetView>
  </sheetViews>
  <sheetFormatPr defaultColWidth="9" defaultRowHeight="13.5"/>
  <cols>
    <col min="1" max="1" width="23.375" customWidth="1"/>
    <col min="2" max="2" width="13.5" customWidth="1"/>
    <col min="21" max="21" width="13.25" customWidth="1"/>
    <col min="23" max="23" width="11" customWidth="1"/>
  </cols>
  <sheetData>
    <row r="1" ht="14.25" spans="1:24">
      <c r="A1" s="1" t="s">
        <v>0</v>
      </c>
      <c r="B1" s="1"/>
      <c r="C1" s="2"/>
      <c r="D1" s="3"/>
      <c r="E1" s="42"/>
      <c r="F1" s="43"/>
      <c r="G1" s="44"/>
      <c r="H1" s="44"/>
      <c r="I1" s="44"/>
      <c r="J1" s="44"/>
      <c r="K1" s="44"/>
      <c r="L1" s="44"/>
      <c r="M1" s="44"/>
      <c r="N1" s="44"/>
      <c r="O1" s="44"/>
      <c r="P1" s="43"/>
      <c r="Q1" s="6"/>
      <c r="R1" s="3"/>
      <c r="S1" s="7"/>
      <c r="T1" s="8"/>
      <c r="U1" s="9"/>
      <c r="V1" s="9"/>
      <c r="W1" s="5"/>
      <c r="X1" s="3"/>
    </row>
    <row r="2" ht="18.75" spans="1:24">
      <c r="A2" s="10" t="s">
        <v>340</v>
      </c>
      <c r="B2" s="10"/>
      <c r="C2" s="10"/>
      <c r="D2" s="10"/>
      <c r="E2" s="45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10"/>
      <c r="R2" s="10"/>
      <c r="S2" s="10"/>
      <c r="T2" s="10"/>
      <c r="U2" s="11"/>
      <c r="V2" s="11"/>
      <c r="W2" s="10"/>
      <c r="X2" s="7"/>
    </row>
    <row r="3" ht="15.75" spans="1:24">
      <c r="A3" s="12" t="s">
        <v>111</v>
      </c>
      <c r="B3" s="12"/>
      <c r="C3" s="12" t="s">
        <v>3</v>
      </c>
      <c r="D3" s="13"/>
      <c r="E3" s="47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12" t="s">
        <v>4</v>
      </c>
      <c r="R3" s="13"/>
      <c r="S3" s="14"/>
      <c r="T3" s="13"/>
      <c r="U3" s="13"/>
      <c r="V3" s="15"/>
      <c r="W3" s="16"/>
      <c r="X3" s="16"/>
    </row>
    <row r="4" ht="40.5" spans="1:24">
      <c r="A4" s="17" t="s">
        <v>5</v>
      </c>
      <c r="B4" s="17" t="s">
        <v>6</v>
      </c>
      <c r="C4" s="18" t="s">
        <v>7</v>
      </c>
      <c r="D4" s="17" t="s">
        <v>8</v>
      </c>
      <c r="E4" s="49" t="s">
        <v>9</v>
      </c>
      <c r="F4" s="50" t="s">
        <v>10</v>
      </c>
      <c r="G4" s="51" t="s">
        <v>11</v>
      </c>
      <c r="H4" s="51" t="s">
        <v>12</v>
      </c>
      <c r="I4" s="51" t="s">
        <v>13</v>
      </c>
      <c r="J4" s="51" t="s">
        <v>14</v>
      </c>
      <c r="K4" s="51" t="s">
        <v>15</v>
      </c>
      <c r="L4" s="51" t="s">
        <v>16</v>
      </c>
      <c r="M4" s="51" t="s">
        <v>17</v>
      </c>
      <c r="N4" s="51" t="s">
        <v>18</v>
      </c>
      <c r="O4" s="51" t="s">
        <v>19</v>
      </c>
      <c r="P4" s="51" t="s">
        <v>20</v>
      </c>
      <c r="Q4" s="19" t="s">
        <v>21</v>
      </c>
      <c r="R4" s="18" t="s">
        <v>22</v>
      </c>
      <c r="S4" s="20" t="s">
        <v>23</v>
      </c>
      <c r="T4" s="19" t="s">
        <v>24</v>
      </c>
      <c r="U4" s="21" t="s">
        <v>25</v>
      </c>
      <c r="V4" s="21" t="s">
        <v>26</v>
      </c>
      <c r="W4" s="18" t="s">
        <v>27</v>
      </c>
      <c r="X4" s="22" t="s">
        <v>28</v>
      </c>
    </row>
    <row r="5" ht="18" customHeight="1" spans="1:24">
      <c r="A5" s="52" t="s">
        <v>29</v>
      </c>
      <c r="B5" s="52" t="s">
        <v>341</v>
      </c>
      <c r="C5" s="24">
        <v>2023</v>
      </c>
      <c r="D5" s="53" t="s">
        <v>342</v>
      </c>
      <c r="E5" s="53">
        <v>2333110476</v>
      </c>
      <c r="F5" s="54" t="s">
        <v>343</v>
      </c>
      <c r="G5" s="55">
        <v>89.23</v>
      </c>
      <c r="H5" s="55">
        <v>9.85</v>
      </c>
      <c r="I5" s="55">
        <v>99.08</v>
      </c>
      <c r="J5" s="56">
        <v>90.1</v>
      </c>
      <c r="K5" s="55">
        <v>8.1</v>
      </c>
      <c r="L5" s="55">
        <v>98.2</v>
      </c>
      <c r="M5" s="55">
        <v>84</v>
      </c>
      <c r="N5" s="55">
        <v>0</v>
      </c>
      <c r="O5" s="55">
        <v>81.25</v>
      </c>
      <c r="P5" s="55">
        <v>96.637</v>
      </c>
      <c r="Q5" s="57">
        <v>1</v>
      </c>
      <c r="R5" s="24">
        <v>1</v>
      </c>
      <c r="S5" s="58" t="s">
        <v>33</v>
      </c>
      <c r="T5" s="23">
        <v>100</v>
      </c>
      <c r="U5" s="24" t="s">
        <v>34</v>
      </c>
      <c r="V5" s="28"/>
      <c r="W5" s="28" t="s">
        <v>35</v>
      </c>
      <c r="X5" s="29"/>
    </row>
    <row r="6" ht="18" customHeight="1" spans="1:24">
      <c r="A6" s="52" t="s">
        <v>29</v>
      </c>
      <c r="B6" s="52" t="s">
        <v>341</v>
      </c>
      <c r="C6" s="24">
        <v>2023</v>
      </c>
      <c r="D6" s="53" t="s">
        <v>342</v>
      </c>
      <c r="E6" s="53">
        <v>2333110473</v>
      </c>
      <c r="F6" s="59" t="s">
        <v>344</v>
      </c>
      <c r="G6" s="55">
        <v>89.23</v>
      </c>
      <c r="H6" s="55">
        <v>10.2</v>
      </c>
      <c r="I6" s="55">
        <v>100</v>
      </c>
      <c r="J6" s="60">
        <v>87.34</v>
      </c>
      <c r="K6" s="55">
        <v>9.8</v>
      </c>
      <c r="L6" s="55">
        <v>97.14</v>
      </c>
      <c r="M6" s="55">
        <v>85.1</v>
      </c>
      <c r="N6" s="55">
        <v>0</v>
      </c>
      <c r="O6" s="55">
        <v>87.35</v>
      </c>
      <c r="P6" s="55">
        <v>96.59</v>
      </c>
      <c r="Q6" s="57">
        <v>2</v>
      </c>
      <c r="R6" s="24">
        <v>2</v>
      </c>
      <c r="S6" s="61" t="s">
        <v>33</v>
      </c>
      <c r="T6" s="23">
        <v>100</v>
      </c>
      <c r="U6" s="24" t="s">
        <v>34</v>
      </c>
      <c r="V6" s="28"/>
      <c r="W6" s="28" t="s">
        <v>35</v>
      </c>
      <c r="X6" s="29"/>
    </row>
    <row r="7" ht="18" customHeight="1" spans="1:24">
      <c r="A7" s="52" t="s">
        <v>29</v>
      </c>
      <c r="B7" s="23" t="s">
        <v>341</v>
      </c>
      <c r="C7" s="24">
        <v>2023</v>
      </c>
      <c r="D7" s="53" t="s">
        <v>345</v>
      </c>
      <c r="E7" s="53">
        <v>2333110405</v>
      </c>
      <c r="F7" s="54" t="s">
        <v>346</v>
      </c>
      <c r="G7" s="55">
        <v>88.104</v>
      </c>
      <c r="H7" s="55">
        <v>4.5</v>
      </c>
      <c r="I7" s="55">
        <v>92.604</v>
      </c>
      <c r="J7" s="62">
        <v>86.8214285714286</v>
      </c>
      <c r="K7" s="55">
        <v>11.92</v>
      </c>
      <c r="L7" s="55">
        <v>98.7414</v>
      </c>
      <c r="M7" s="55">
        <v>76.15</v>
      </c>
      <c r="N7" s="55">
        <v>4</v>
      </c>
      <c r="O7" s="55">
        <v>80.15</v>
      </c>
      <c r="P7" s="55">
        <v>95.96165</v>
      </c>
      <c r="Q7" s="57">
        <v>3</v>
      </c>
      <c r="R7" s="24">
        <v>3</v>
      </c>
      <c r="S7" s="63" t="s">
        <v>33</v>
      </c>
      <c r="T7" s="23">
        <v>100</v>
      </c>
      <c r="U7" s="24" t="s">
        <v>34</v>
      </c>
      <c r="V7" s="28"/>
      <c r="W7" s="28" t="s">
        <v>41</v>
      </c>
      <c r="X7" s="29"/>
    </row>
    <row r="8" ht="18" customHeight="1" spans="1:24">
      <c r="A8" s="52" t="s">
        <v>29</v>
      </c>
      <c r="B8" s="64" t="s">
        <v>341</v>
      </c>
      <c r="C8" s="65">
        <v>2023</v>
      </c>
      <c r="D8" s="53" t="s">
        <v>347</v>
      </c>
      <c r="E8" s="53">
        <v>2333110430</v>
      </c>
      <c r="F8" s="66" t="s">
        <v>348</v>
      </c>
      <c r="G8" s="67">
        <v>88.31</v>
      </c>
      <c r="H8" s="67">
        <v>7</v>
      </c>
      <c r="I8" s="55">
        <f t="shared" ref="I8:I11" si="0">G8+H8</f>
        <v>95.31</v>
      </c>
      <c r="J8" s="68">
        <v>86.53</v>
      </c>
      <c r="K8" s="67">
        <v>8.5</v>
      </c>
      <c r="L8" s="55">
        <f t="shared" ref="L8:L11" si="1">J8+K8</f>
        <v>95.03</v>
      </c>
      <c r="M8" s="67">
        <v>60</v>
      </c>
      <c r="N8" s="67">
        <v>0</v>
      </c>
      <c r="O8" s="55">
        <f>M8+N8</f>
        <v>60</v>
      </c>
      <c r="P8" s="55">
        <f>L8*0.75+I8*0.15+O8*0.1</f>
        <v>91.569</v>
      </c>
      <c r="Q8" s="57">
        <v>4</v>
      </c>
      <c r="R8" s="24">
        <v>4</v>
      </c>
      <c r="S8" s="63" t="s">
        <v>33</v>
      </c>
      <c r="T8" s="23">
        <v>100</v>
      </c>
      <c r="U8" s="24" t="s">
        <v>34</v>
      </c>
      <c r="V8" s="28"/>
      <c r="W8" s="28" t="s">
        <v>41</v>
      </c>
      <c r="X8" s="29"/>
    </row>
    <row r="9" ht="18" customHeight="1" spans="1:24">
      <c r="A9" s="52" t="s">
        <v>29</v>
      </c>
      <c r="B9" s="52" t="s">
        <v>341</v>
      </c>
      <c r="C9" s="24">
        <v>2023</v>
      </c>
      <c r="D9" s="53" t="s">
        <v>349</v>
      </c>
      <c r="E9" s="53">
        <v>2333110472</v>
      </c>
      <c r="F9" s="69" t="s">
        <v>350</v>
      </c>
      <c r="G9" s="70">
        <v>89</v>
      </c>
      <c r="H9" s="55">
        <v>0</v>
      </c>
      <c r="I9" s="55">
        <f t="shared" si="0"/>
        <v>89</v>
      </c>
      <c r="J9" s="71">
        <v>84.9</v>
      </c>
      <c r="K9" s="55">
        <v>9.5</v>
      </c>
      <c r="L9" s="55">
        <f t="shared" si="1"/>
        <v>94.4</v>
      </c>
      <c r="M9" s="72">
        <v>65.4</v>
      </c>
      <c r="N9" s="55">
        <v>0</v>
      </c>
      <c r="O9" s="55">
        <f>N9+M9</f>
        <v>65.4</v>
      </c>
      <c r="P9" s="55">
        <f t="shared" ref="P9:P14" si="2">I9*0.15+L9*0.75+O9*0.1</f>
        <v>90.69</v>
      </c>
      <c r="Q9" s="57">
        <v>5</v>
      </c>
      <c r="R9" s="24">
        <v>6</v>
      </c>
      <c r="S9" s="58" t="s">
        <v>33</v>
      </c>
      <c r="T9" s="23">
        <v>100</v>
      </c>
      <c r="U9" s="24" t="s">
        <v>34</v>
      </c>
      <c r="V9" s="28"/>
      <c r="W9" s="28" t="s">
        <v>37</v>
      </c>
      <c r="X9" s="29"/>
    </row>
    <row r="10" ht="18" customHeight="1" spans="1:24">
      <c r="A10" s="52" t="s">
        <v>29</v>
      </c>
      <c r="B10" s="23" t="s">
        <v>341</v>
      </c>
      <c r="C10" s="24">
        <v>2023</v>
      </c>
      <c r="D10" s="53" t="s">
        <v>345</v>
      </c>
      <c r="E10" s="53">
        <v>2333110377</v>
      </c>
      <c r="F10" s="54" t="s">
        <v>351</v>
      </c>
      <c r="G10" s="55">
        <v>87.542</v>
      </c>
      <c r="H10" s="55">
        <v>1</v>
      </c>
      <c r="I10" s="55">
        <v>88.542</v>
      </c>
      <c r="J10" s="62">
        <v>84.7857142857143</v>
      </c>
      <c r="K10" s="55">
        <v>3.9</v>
      </c>
      <c r="L10" s="55">
        <v>88.68</v>
      </c>
      <c r="M10" s="55">
        <v>62.6</v>
      </c>
      <c r="N10" s="55">
        <v>0</v>
      </c>
      <c r="O10" s="55">
        <v>62.6</v>
      </c>
      <c r="P10" s="55">
        <v>86.0513</v>
      </c>
      <c r="Q10" s="57">
        <v>6</v>
      </c>
      <c r="R10" s="24">
        <v>7</v>
      </c>
      <c r="S10" s="63" t="s">
        <v>33</v>
      </c>
      <c r="T10" s="23">
        <v>100</v>
      </c>
      <c r="U10" s="28" t="s">
        <v>40</v>
      </c>
      <c r="V10" s="28"/>
      <c r="W10" s="28" t="s">
        <v>37</v>
      </c>
      <c r="X10" s="29"/>
    </row>
    <row r="11" ht="18" customHeight="1" spans="1:24">
      <c r="A11" s="52" t="s">
        <v>29</v>
      </c>
      <c r="B11" s="52" t="s">
        <v>341</v>
      </c>
      <c r="C11" s="24">
        <v>2023</v>
      </c>
      <c r="D11" s="53" t="s">
        <v>349</v>
      </c>
      <c r="E11" s="53">
        <v>2333110441</v>
      </c>
      <c r="F11" s="73" t="s">
        <v>352</v>
      </c>
      <c r="G11" s="70">
        <v>88.88</v>
      </c>
      <c r="H11" s="55">
        <v>1</v>
      </c>
      <c r="I11" s="55">
        <f t="shared" si="0"/>
        <v>89.88</v>
      </c>
      <c r="J11" s="71">
        <v>82.4</v>
      </c>
      <c r="K11" s="55">
        <v>4</v>
      </c>
      <c r="L11" s="55">
        <f t="shared" si="1"/>
        <v>86.4</v>
      </c>
      <c r="M11" s="72">
        <v>69.3</v>
      </c>
      <c r="N11" s="55">
        <v>0</v>
      </c>
      <c r="O11" s="55">
        <f>N11+M11</f>
        <v>69.3</v>
      </c>
      <c r="P11" s="55">
        <f t="shared" si="2"/>
        <v>85.212</v>
      </c>
      <c r="Q11" s="57">
        <v>7</v>
      </c>
      <c r="R11" s="24">
        <v>8</v>
      </c>
      <c r="S11" s="58" t="s">
        <v>33</v>
      </c>
      <c r="T11" s="23">
        <v>100</v>
      </c>
      <c r="U11" s="28" t="s">
        <v>40</v>
      </c>
      <c r="V11" s="28"/>
      <c r="W11" s="28" t="s">
        <v>37</v>
      </c>
      <c r="X11" s="29"/>
    </row>
    <row r="12" ht="18" customHeight="1" spans="1:24">
      <c r="A12" s="52" t="s">
        <v>29</v>
      </c>
      <c r="B12" s="23" t="s">
        <v>341</v>
      </c>
      <c r="C12" s="24">
        <v>2023</v>
      </c>
      <c r="D12" s="53" t="s">
        <v>345</v>
      </c>
      <c r="E12" s="53">
        <v>2333110378</v>
      </c>
      <c r="F12" s="54" t="s">
        <v>353</v>
      </c>
      <c r="G12" s="55">
        <v>85.9916</v>
      </c>
      <c r="H12" s="55">
        <v>2</v>
      </c>
      <c r="I12" s="55">
        <v>87.9916</v>
      </c>
      <c r="J12" s="62">
        <v>85.5238095238095</v>
      </c>
      <c r="K12" s="55">
        <v>0</v>
      </c>
      <c r="L12" s="55">
        <v>85.5238095238095</v>
      </c>
      <c r="M12" s="55">
        <v>67.9</v>
      </c>
      <c r="N12" s="55">
        <v>0</v>
      </c>
      <c r="O12" s="55">
        <v>67.9</v>
      </c>
      <c r="P12" s="55">
        <v>84.1315971428571</v>
      </c>
      <c r="Q12" s="57">
        <v>8</v>
      </c>
      <c r="R12" s="24">
        <v>5</v>
      </c>
      <c r="S12" s="63" t="s">
        <v>33</v>
      </c>
      <c r="T12" s="23">
        <v>100</v>
      </c>
      <c r="U12" s="28" t="s">
        <v>40</v>
      </c>
      <c r="V12" s="28"/>
      <c r="W12" s="28" t="s">
        <v>41</v>
      </c>
      <c r="X12" s="29"/>
    </row>
    <row r="13" ht="18" customHeight="1" spans="1:24">
      <c r="A13" s="52" t="s">
        <v>29</v>
      </c>
      <c r="B13" s="64" t="s">
        <v>341</v>
      </c>
      <c r="C13" s="65">
        <v>2023</v>
      </c>
      <c r="D13" s="53" t="s">
        <v>347</v>
      </c>
      <c r="E13" s="53">
        <v>2333110410</v>
      </c>
      <c r="F13" s="66" t="s">
        <v>354</v>
      </c>
      <c r="G13" s="67">
        <v>89.49</v>
      </c>
      <c r="H13" s="67">
        <v>1</v>
      </c>
      <c r="I13" s="55">
        <f>G13+H13</f>
        <v>90.49</v>
      </c>
      <c r="J13" s="68">
        <v>81.18</v>
      </c>
      <c r="K13" s="67">
        <v>1.375</v>
      </c>
      <c r="L13" s="55">
        <f>J13+K13</f>
        <v>82.555</v>
      </c>
      <c r="M13" s="67">
        <v>70</v>
      </c>
      <c r="N13" s="67">
        <v>0</v>
      </c>
      <c r="O13" s="55">
        <f>M13+N13</f>
        <v>70</v>
      </c>
      <c r="P13" s="55">
        <f>L13*0.75+I13*0.15+O13*0.1</f>
        <v>82.48975</v>
      </c>
      <c r="Q13" s="57">
        <v>9</v>
      </c>
      <c r="R13" s="24">
        <v>10</v>
      </c>
      <c r="S13" s="63" t="s">
        <v>33</v>
      </c>
      <c r="T13" s="23">
        <v>100</v>
      </c>
      <c r="U13" s="28" t="s">
        <v>40</v>
      </c>
      <c r="V13" s="28"/>
      <c r="W13" s="28" t="s">
        <v>37</v>
      </c>
      <c r="X13" s="29"/>
    </row>
    <row r="14" ht="18" customHeight="1" spans="1:24">
      <c r="A14" s="52" t="s">
        <v>29</v>
      </c>
      <c r="B14" s="23" t="s">
        <v>341</v>
      </c>
      <c r="C14" s="24">
        <v>2023</v>
      </c>
      <c r="D14" s="53" t="s">
        <v>355</v>
      </c>
      <c r="E14" s="53">
        <v>2333110356</v>
      </c>
      <c r="F14" s="54" t="s">
        <v>356</v>
      </c>
      <c r="G14" s="55">
        <v>88.66</v>
      </c>
      <c r="H14" s="55">
        <v>2</v>
      </c>
      <c r="I14" s="55">
        <f>G14+H14</f>
        <v>90.66</v>
      </c>
      <c r="J14" s="56">
        <v>81.2</v>
      </c>
      <c r="K14" s="55">
        <v>1</v>
      </c>
      <c r="L14" s="55">
        <f>J14+K14</f>
        <v>82.2</v>
      </c>
      <c r="M14" s="55">
        <v>70.6</v>
      </c>
      <c r="N14" s="55">
        <v>0</v>
      </c>
      <c r="O14" s="55">
        <v>70.6</v>
      </c>
      <c r="P14" s="55">
        <f t="shared" si="2"/>
        <v>82.309</v>
      </c>
      <c r="Q14" s="57">
        <v>10</v>
      </c>
      <c r="R14" s="24">
        <v>9</v>
      </c>
      <c r="S14" s="58" t="s">
        <v>33</v>
      </c>
      <c r="T14" s="23">
        <v>100</v>
      </c>
      <c r="U14" s="28" t="s">
        <v>40</v>
      </c>
      <c r="V14" s="28"/>
      <c r="W14" s="28" t="s">
        <v>41</v>
      </c>
      <c r="X14" s="29"/>
    </row>
    <row r="15" ht="18" customHeight="1" spans="1:24">
      <c r="A15" s="52" t="s">
        <v>29</v>
      </c>
      <c r="B15" s="23" t="s">
        <v>341</v>
      </c>
      <c r="C15" s="24">
        <v>2023</v>
      </c>
      <c r="D15" s="53" t="s">
        <v>345</v>
      </c>
      <c r="E15" s="53">
        <v>2333110379</v>
      </c>
      <c r="F15" s="54" t="s">
        <v>357</v>
      </c>
      <c r="G15" s="55">
        <v>88.308</v>
      </c>
      <c r="H15" s="55">
        <v>0</v>
      </c>
      <c r="I15" s="55">
        <v>88.308</v>
      </c>
      <c r="J15" s="62">
        <v>77.6309523809524</v>
      </c>
      <c r="K15" s="55">
        <v>6</v>
      </c>
      <c r="L15" s="55">
        <v>83.6309</v>
      </c>
      <c r="M15" s="55">
        <v>63.1</v>
      </c>
      <c r="N15" s="55">
        <v>0</v>
      </c>
      <c r="O15" s="55">
        <v>63.1</v>
      </c>
      <c r="P15" s="55">
        <v>82.279375</v>
      </c>
      <c r="Q15" s="57">
        <v>11</v>
      </c>
      <c r="R15" s="24">
        <v>22</v>
      </c>
      <c r="S15" s="63" t="s">
        <v>33</v>
      </c>
      <c r="T15" s="23">
        <v>100</v>
      </c>
      <c r="U15" s="28" t="s">
        <v>40</v>
      </c>
      <c r="V15" s="28"/>
      <c r="W15" s="28"/>
      <c r="X15" s="29"/>
    </row>
    <row r="16" ht="18" customHeight="1" spans="1:24">
      <c r="A16" s="52" t="s">
        <v>29</v>
      </c>
      <c r="B16" s="52" t="s">
        <v>341</v>
      </c>
      <c r="C16" s="24">
        <v>2023</v>
      </c>
      <c r="D16" s="53" t="s">
        <v>342</v>
      </c>
      <c r="E16" s="53">
        <v>2333110478</v>
      </c>
      <c r="F16" s="54" t="s">
        <v>358</v>
      </c>
      <c r="G16" s="55">
        <v>89.94</v>
      </c>
      <c r="H16" s="55">
        <v>0</v>
      </c>
      <c r="I16" s="55">
        <v>89.94</v>
      </c>
      <c r="J16" s="56">
        <v>79.98</v>
      </c>
      <c r="K16" s="55">
        <v>0</v>
      </c>
      <c r="L16" s="55">
        <v>79.98</v>
      </c>
      <c r="M16" s="55">
        <v>72.8</v>
      </c>
      <c r="N16" s="55">
        <v>0</v>
      </c>
      <c r="O16" s="55">
        <v>83.25</v>
      </c>
      <c r="P16" s="55">
        <v>81.801</v>
      </c>
      <c r="Q16" s="57">
        <v>12</v>
      </c>
      <c r="R16" s="24">
        <v>12</v>
      </c>
      <c r="S16" s="58" t="s">
        <v>33</v>
      </c>
      <c r="T16" s="23">
        <v>100</v>
      </c>
      <c r="U16" s="28" t="s">
        <v>40</v>
      </c>
      <c r="V16" s="28"/>
      <c r="W16" s="28"/>
      <c r="X16" s="29"/>
    </row>
    <row r="17" ht="18" customHeight="1" spans="1:24">
      <c r="A17" s="52" t="s">
        <v>29</v>
      </c>
      <c r="B17" s="23" t="s">
        <v>341</v>
      </c>
      <c r="C17" s="24">
        <v>2023</v>
      </c>
      <c r="D17" s="53" t="s">
        <v>345</v>
      </c>
      <c r="E17" s="53">
        <v>2333110393</v>
      </c>
      <c r="F17" s="54" t="s">
        <v>359</v>
      </c>
      <c r="G17" s="55">
        <v>87.888</v>
      </c>
      <c r="H17" s="55">
        <v>1</v>
      </c>
      <c r="I17" s="55">
        <v>88.888</v>
      </c>
      <c r="J17" s="62">
        <v>78.5116279069767</v>
      </c>
      <c r="K17" s="55">
        <v>4.4</v>
      </c>
      <c r="L17" s="55">
        <v>82.9112</v>
      </c>
      <c r="M17" s="55">
        <v>61.6</v>
      </c>
      <c r="N17" s="55">
        <v>0</v>
      </c>
      <c r="O17" s="55">
        <v>61.6</v>
      </c>
      <c r="P17" s="55">
        <v>81.6766</v>
      </c>
      <c r="Q17" s="57">
        <v>13</v>
      </c>
      <c r="R17" s="24">
        <v>14</v>
      </c>
      <c r="S17" s="63" t="s">
        <v>33</v>
      </c>
      <c r="T17" s="23">
        <v>100</v>
      </c>
      <c r="U17" s="28" t="s">
        <v>40</v>
      </c>
      <c r="V17" s="28"/>
      <c r="W17" s="28"/>
      <c r="X17" s="29"/>
    </row>
    <row r="18" ht="18" customHeight="1" spans="1:24">
      <c r="A18" s="52" t="s">
        <v>29</v>
      </c>
      <c r="B18" s="52" t="s">
        <v>341</v>
      </c>
      <c r="C18" s="24">
        <v>2023</v>
      </c>
      <c r="D18" s="53" t="s">
        <v>342</v>
      </c>
      <c r="E18" s="53">
        <v>2333110501</v>
      </c>
      <c r="F18" s="54" t="s">
        <v>360</v>
      </c>
      <c r="G18" s="55">
        <v>89.03</v>
      </c>
      <c r="H18" s="55">
        <v>7.6</v>
      </c>
      <c r="I18" s="55">
        <v>96.63</v>
      </c>
      <c r="J18" s="56">
        <v>78.5</v>
      </c>
      <c r="K18" s="55">
        <v>0</v>
      </c>
      <c r="L18" s="55">
        <v>78.5</v>
      </c>
      <c r="M18" s="55">
        <v>78.9</v>
      </c>
      <c r="N18" s="55">
        <v>0</v>
      </c>
      <c r="O18" s="55">
        <v>79.35</v>
      </c>
      <c r="P18" s="55">
        <v>81.3045</v>
      </c>
      <c r="Q18" s="57">
        <v>14</v>
      </c>
      <c r="R18" s="24">
        <v>15</v>
      </c>
      <c r="S18" s="58" t="s">
        <v>33</v>
      </c>
      <c r="T18" s="23">
        <v>100</v>
      </c>
      <c r="U18" s="28" t="s">
        <v>40</v>
      </c>
      <c r="V18" s="28"/>
      <c r="W18" s="28"/>
      <c r="X18" s="29"/>
    </row>
    <row r="19" ht="18" customHeight="1" spans="1:24">
      <c r="A19" s="52" t="s">
        <v>29</v>
      </c>
      <c r="B19" s="52" t="s">
        <v>341</v>
      </c>
      <c r="C19" s="24">
        <v>2023</v>
      </c>
      <c r="D19" s="53" t="s">
        <v>342</v>
      </c>
      <c r="E19" s="53">
        <v>2333110474</v>
      </c>
      <c r="F19" s="54" t="s">
        <v>361</v>
      </c>
      <c r="G19" s="55">
        <v>89.23</v>
      </c>
      <c r="H19" s="55">
        <v>3</v>
      </c>
      <c r="I19" s="55">
        <v>92.23</v>
      </c>
      <c r="J19" s="56">
        <v>77.97</v>
      </c>
      <c r="K19" s="55">
        <v>0</v>
      </c>
      <c r="L19" s="55">
        <v>77.97</v>
      </c>
      <c r="M19" s="55">
        <v>88.1</v>
      </c>
      <c r="N19" s="55">
        <v>0</v>
      </c>
      <c r="O19" s="55">
        <v>84.8</v>
      </c>
      <c r="P19" s="55">
        <v>80.792</v>
      </c>
      <c r="Q19" s="57">
        <v>15</v>
      </c>
      <c r="R19" s="24">
        <v>19</v>
      </c>
      <c r="S19" s="58" t="s">
        <v>33</v>
      </c>
      <c r="T19" s="23">
        <v>100</v>
      </c>
      <c r="U19" s="28" t="s">
        <v>40</v>
      </c>
      <c r="V19" s="28"/>
      <c r="W19" s="28"/>
      <c r="X19" s="29"/>
    </row>
    <row r="20" ht="18" customHeight="1" spans="1:24">
      <c r="A20" s="52" t="s">
        <v>29</v>
      </c>
      <c r="B20" s="64" t="s">
        <v>341</v>
      </c>
      <c r="C20" s="65">
        <v>2023</v>
      </c>
      <c r="D20" s="53" t="s">
        <v>347</v>
      </c>
      <c r="E20" s="53">
        <v>2333110411</v>
      </c>
      <c r="F20" s="66" t="s">
        <v>362</v>
      </c>
      <c r="G20" s="67">
        <v>88.72</v>
      </c>
      <c r="H20" s="67">
        <v>0</v>
      </c>
      <c r="I20" s="55">
        <f t="shared" ref="I20:I23" si="3">G20+H20</f>
        <v>88.72</v>
      </c>
      <c r="J20" s="68">
        <v>80.06</v>
      </c>
      <c r="K20" s="67">
        <v>0</v>
      </c>
      <c r="L20" s="55">
        <f t="shared" ref="L20:L23" si="4">J20+K20</f>
        <v>80.06</v>
      </c>
      <c r="M20" s="67">
        <v>70.1</v>
      </c>
      <c r="N20" s="67">
        <v>0</v>
      </c>
      <c r="O20" s="55">
        <f>M20+N20</f>
        <v>70.1</v>
      </c>
      <c r="P20" s="55">
        <f>L20*0.75+I20*0.15+O20*0.1</f>
        <v>80.363</v>
      </c>
      <c r="Q20" s="57">
        <v>16</v>
      </c>
      <c r="R20" s="24">
        <v>11</v>
      </c>
      <c r="S20" s="63" t="s">
        <v>33</v>
      </c>
      <c r="T20" s="23">
        <v>100</v>
      </c>
      <c r="U20" s="28" t="s">
        <v>49</v>
      </c>
      <c r="V20" s="28"/>
      <c r="W20" s="28"/>
      <c r="X20" s="29"/>
    </row>
    <row r="21" ht="18" customHeight="1" spans="1:24">
      <c r="A21" s="52" t="s">
        <v>29</v>
      </c>
      <c r="B21" s="23" t="s">
        <v>341</v>
      </c>
      <c r="C21" s="24">
        <v>2023</v>
      </c>
      <c r="D21" s="53" t="s">
        <v>355</v>
      </c>
      <c r="E21" s="53">
        <v>2333110348</v>
      </c>
      <c r="F21" s="54" t="s">
        <v>363</v>
      </c>
      <c r="G21" s="55">
        <v>88.96</v>
      </c>
      <c r="H21" s="55">
        <v>0</v>
      </c>
      <c r="I21" s="55">
        <f t="shared" si="3"/>
        <v>88.96</v>
      </c>
      <c r="J21" s="56">
        <v>76.84</v>
      </c>
      <c r="K21" s="55">
        <v>0</v>
      </c>
      <c r="L21" s="55">
        <f t="shared" si="4"/>
        <v>76.84</v>
      </c>
      <c r="M21" s="55">
        <v>93.5</v>
      </c>
      <c r="N21" s="55">
        <v>0</v>
      </c>
      <c r="O21" s="55">
        <v>93.5</v>
      </c>
      <c r="P21" s="55">
        <f t="shared" ref="P21:P26" si="5">I21*0.15+L21*0.75+O21*0.1</f>
        <v>80.324</v>
      </c>
      <c r="Q21" s="57">
        <v>17</v>
      </c>
      <c r="R21" s="24">
        <v>24</v>
      </c>
      <c r="S21" s="74" t="s">
        <v>54</v>
      </c>
      <c r="T21" s="23">
        <v>100</v>
      </c>
      <c r="U21" s="24" t="s">
        <v>55</v>
      </c>
      <c r="V21" s="28"/>
      <c r="W21" s="28"/>
      <c r="X21" s="29"/>
    </row>
    <row r="22" ht="18" customHeight="1" spans="1:24">
      <c r="A22" s="52" t="s">
        <v>29</v>
      </c>
      <c r="B22" s="52" t="s">
        <v>341</v>
      </c>
      <c r="C22" s="24">
        <v>2023</v>
      </c>
      <c r="D22" s="53" t="s">
        <v>349</v>
      </c>
      <c r="E22" s="53">
        <v>2209110151</v>
      </c>
      <c r="F22" s="54" t="s">
        <v>364</v>
      </c>
      <c r="G22" s="70">
        <v>88.11</v>
      </c>
      <c r="H22" s="55">
        <v>4.5</v>
      </c>
      <c r="I22" s="55">
        <f t="shared" si="3"/>
        <v>92.61</v>
      </c>
      <c r="J22" s="71">
        <v>75.18</v>
      </c>
      <c r="K22" s="55">
        <v>4.87</v>
      </c>
      <c r="L22" s="55">
        <f t="shared" si="4"/>
        <v>80.05</v>
      </c>
      <c r="M22" s="72">
        <v>62.7</v>
      </c>
      <c r="N22" s="55">
        <v>0</v>
      </c>
      <c r="O22" s="55">
        <f>N22+M22</f>
        <v>62.7</v>
      </c>
      <c r="P22" s="55">
        <f t="shared" si="5"/>
        <v>80.199</v>
      </c>
      <c r="Q22" s="57">
        <v>18</v>
      </c>
      <c r="R22" s="24">
        <v>30</v>
      </c>
      <c r="S22" s="58" t="s">
        <v>33</v>
      </c>
      <c r="T22" s="23">
        <v>100</v>
      </c>
      <c r="U22" s="28" t="s">
        <v>49</v>
      </c>
      <c r="V22" s="28"/>
      <c r="W22" s="28"/>
      <c r="X22" s="29"/>
    </row>
    <row r="23" ht="18" customHeight="1" spans="1:24">
      <c r="A23" s="52" t="s">
        <v>29</v>
      </c>
      <c r="B23" s="64" t="s">
        <v>341</v>
      </c>
      <c r="C23" s="65">
        <v>2023</v>
      </c>
      <c r="D23" s="53" t="s">
        <v>347</v>
      </c>
      <c r="E23" s="53">
        <v>2333110431</v>
      </c>
      <c r="F23" s="66" t="s">
        <v>365</v>
      </c>
      <c r="G23" s="67">
        <v>88.77</v>
      </c>
      <c r="H23" s="67">
        <v>0</v>
      </c>
      <c r="I23" s="55">
        <f t="shared" si="3"/>
        <v>88.77</v>
      </c>
      <c r="J23" s="68">
        <v>77.93</v>
      </c>
      <c r="K23" s="67">
        <v>0</v>
      </c>
      <c r="L23" s="55">
        <f t="shared" si="4"/>
        <v>77.93</v>
      </c>
      <c r="M23" s="67">
        <v>82.2</v>
      </c>
      <c r="N23" s="67">
        <v>0</v>
      </c>
      <c r="O23" s="55">
        <f>M23+N23</f>
        <v>82.2</v>
      </c>
      <c r="P23" s="55">
        <f>L23*0.75+I23*0.15+O23*0.1</f>
        <v>79.983</v>
      </c>
      <c r="Q23" s="57">
        <v>19</v>
      </c>
      <c r="R23" s="24">
        <v>21</v>
      </c>
      <c r="S23" s="74" t="s">
        <v>54</v>
      </c>
      <c r="T23" s="23">
        <v>100</v>
      </c>
      <c r="U23" s="28" t="s">
        <v>55</v>
      </c>
      <c r="V23" s="28"/>
      <c r="W23" s="28"/>
      <c r="X23" s="29"/>
    </row>
    <row r="24" ht="18" customHeight="1" spans="1:24">
      <c r="A24" s="52" t="s">
        <v>29</v>
      </c>
      <c r="B24" s="23" t="s">
        <v>341</v>
      </c>
      <c r="C24" s="24">
        <v>2023</v>
      </c>
      <c r="D24" s="53" t="s">
        <v>345</v>
      </c>
      <c r="E24" s="53">
        <v>2333110376</v>
      </c>
      <c r="F24" s="54" t="s">
        <v>366</v>
      </c>
      <c r="G24" s="55">
        <v>86.258</v>
      </c>
      <c r="H24" s="55">
        <v>1</v>
      </c>
      <c r="I24" s="55">
        <v>87.258</v>
      </c>
      <c r="J24" s="62">
        <v>79.9418604651163</v>
      </c>
      <c r="K24" s="55">
        <v>0.72</v>
      </c>
      <c r="L24" s="55">
        <v>80.662</v>
      </c>
      <c r="M24" s="55">
        <v>61.7</v>
      </c>
      <c r="N24" s="55">
        <v>0</v>
      </c>
      <c r="O24" s="55">
        <v>61.7</v>
      </c>
      <c r="P24" s="55">
        <v>79.7552</v>
      </c>
      <c r="Q24" s="57">
        <v>20</v>
      </c>
      <c r="R24" s="24">
        <v>13</v>
      </c>
      <c r="S24" s="63" t="s">
        <v>33</v>
      </c>
      <c r="T24" s="23">
        <v>100</v>
      </c>
      <c r="U24" s="28" t="s">
        <v>49</v>
      </c>
      <c r="V24" s="28"/>
      <c r="W24" s="28"/>
      <c r="X24" s="29"/>
    </row>
    <row r="25" ht="18" customHeight="1" spans="1:24">
      <c r="A25" s="52" t="s">
        <v>29</v>
      </c>
      <c r="B25" s="23" t="s">
        <v>341</v>
      </c>
      <c r="C25" s="24">
        <v>2023</v>
      </c>
      <c r="D25" s="53" t="s">
        <v>355</v>
      </c>
      <c r="E25" s="53">
        <v>2333110351</v>
      </c>
      <c r="F25" s="54" t="s">
        <v>367</v>
      </c>
      <c r="G25" s="55">
        <v>88.96</v>
      </c>
      <c r="H25" s="55">
        <v>2</v>
      </c>
      <c r="I25" s="55">
        <f t="shared" ref="I25:I34" si="6">G25+H25</f>
        <v>90.96</v>
      </c>
      <c r="J25" s="56">
        <v>77.98</v>
      </c>
      <c r="K25" s="55">
        <v>0.5</v>
      </c>
      <c r="L25" s="55">
        <f t="shared" ref="L25:L34" si="7">J25+K25</f>
        <v>78.48</v>
      </c>
      <c r="M25" s="55">
        <v>71.6</v>
      </c>
      <c r="N25" s="55">
        <v>0</v>
      </c>
      <c r="O25" s="55">
        <v>71.6</v>
      </c>
      <c r="P25" s="55">
        <f t="shared" si="5"/>
        <v>79.664</v>
      </c>
      <c r="Q25" s="57">
        <v>21</v>
      </c>
      <c r="R25" s="24">
        <v>18</v>
      </c>
      <c r="S25" s="74" t="s">
        <v>54</v>
      </c>
      <c r="T25" s="23">
        <v>100</v>
      </c>
      <c r="U25" s="24" t="s">
        <v>55</v>
      </c>
      <c r="V25" s="28"/>
      <c r="W25" s="28"/>
      <c r="X25" s="29"/>
    </row>
    <row r="26" ht="18" customHeight="1" spans="1:24">
      <c r="A26" s="52" t="s">
        <v>29</v>
      </c>
      <c r="B26" s="23" t="s">
        <v>341</v>
      </c>
      <c r="C26" s="24">
        <v>2023</v>
      </c>
      <c r="D26" s="53" t="s">
        <v>355</v>
      </c>
      <c r="E26" s="53">
        <v>2333110372</v>
      </c>
      <c r="F26" s="54" t="s">
        <v>368</v>
      </c>
      <c r="G26" s="55">
        <v>88.96</v>
      </c>
      <c r="H26" s="55">
        <v>0</v>
      </c>
      <c r="I26" s="55">
        <f t="shared" si="6"/>
        <v>88.96</v>
      </c>
      <c r="J26" s="56">
        <v>77.3</v>
      </c>
      <c r="K26" s="55">
        <v>0</v>
      </c>
      <c r="L26" s="55">
        <f t="shared" si="7"/>
        <v>77.3</v>
      </c>
      <c r="M26" s="55">
        <v>78.2</v>
      </c>
      <c r="N26" s="55">
        <v>0</v>
      </c>
      <c r="O26" s="55">
        <v>78.2</v>
      </c>
      <c r="P26" s="55">
        <f t="shared" si="5"/>
        <v>79.139</v>
      </c>
      <c r="Q26" s="57">
        <v>22</v>
      </c>
      <c r="R26" s="24">
        <v>23</v>
      </c>
      <c r="S26" s="58" t="s">
        <v>33</v>
      </c>
      <c r="T26" s="23">
        <v>100</v>
      </c>
      <c r="U26" s="24" t="s">
        <v>49</v>
      </c>
      <c r="V26" s="28"/>
      <c r="W26" s="28"/>
      <c r="X26" s="29"/>
    </row>
    <row r="27" ht="18" customHeight="1" spans="1:24">
      <c r="A27" s="52" t="s">
        <v>29</v>
      </c>
      <c r="B27" s="23" t="s">
        <v>341</v>
      </c>
      <c r="C27" s="24">
        <v>2023</v>
      </c>
      <c r="D27" s="23" t="s">
        <v>345</v>
      </c>
      <c r="E27" s="53">
        <v>2333110385</v>
      </c>
      <c r="F27" s="54" t="s">
        <v>369</v>
      </c>
      <c r="G27" s="55">
        <v>89</v>
      </c>
      <c r="H27" s="55">
        <v>0</v>
      </c>
      <c r="I27" s="55">
        <v>89</v>
      </c>
      <c r="J27" s="62">
        <v>76.0930232558139</v>
      </c>
      <c r="K27" s="55">
        <v>0</v>
      </c>
      <c r="L27" s="55">
        <v>76.0930232558139</v>
      </c>
      <c r="M27" s="55">
        <v>81.7</v>
      </c>
      <c r="N27" s="55">
        <v>0</v>
      </c>
      <c r="O27" s="55">
        <v>81.7</v>
      </c>
      <c r="P27" s="55">
        <v>78.5897674418604</v>
      </c>
      <c r="Q27" s="57">
        <v>23</v>
      </c>
      <c r="R27" s="24">
        <v>25</v>
      </c>
      <c r="S27" s="63" t="s">
        <v>33</v>
      </c>
      <c r="T27" s="23">
        <v>100</v>
      </c>
      <c r="U27" s="24" t="s">
        <v>49</v>
      </c>
      <c r="V27" s="28"/>
      <c r="W27" s="28"/>
      <c r="X27" s="29"/>
    </row>
    <row r="28" ht="18" customHeight="1" spans="1:24">
      <c r="A28" s="52" t="s">
        <v>29</v>
      </c>
      <c r="B28" s="52" t="s">
        <v>341</v>
      </c>
      <c r="C28" s="24">
        <v>2023</v>
      </c>
      <c r="D28" s="23" t="s">
        <v>342</v>
      </c>
      <c r="E28" s="53">
        <v>2333110492</v>
      </c>
      <c r="F28" s="75" t="s">
        <v>370</v>
      </c>
      <c r="G28" s="55">
        <v>89.14</v>
      </c>
      <c r="H28" s="55">
        <v>0</v>
      </c>
      <c r="I28" s="55">
        <v>89.14</v>
      </c>
      <c r="J28" s="76">
        <v>74.46</v>
      </c>
      <c r="K28" s="55">
        <v>0.2</v>
      </c>
      <c r="L28" s="55">
        <v>74.66</v>
      </c>
      <c r="M28" s="55">
        <v>77.4</v>
      </c>
      <c r="N28" s="55">
        <v>0</v>
      </c>
      <c r="O28" s="55">
        <v>89.4</v>
      </c>
      <c r="P28" s="55">
        <v>78.306</v>
      </c>
      <c r="Q28" s="57">
        <v>24</v>
      </c>
      <c r="R28" s="24">
        <v>35</v>
      </c>
      <c r="S28" s="77" t="s">
        <v>33</v>
      </c>
      <c r="T28" s="23">
        <v>100</v>
      </c>
      <c r="U28" s="24" t="s">
        <v>49</v>
      </c>
      <c r="V28" s="28"/>
      <c r="W28" s="28"/>
      <c r="X28" s="29"/>
    </row>
    <row r="29" ht="18" customHeight="1" spans="1:24">
      <c r="A29" s="52" t="s">
        <v>29</v>
      </c>
      <c r="B29" s="23" t="s">
        <v>341</v>
      </c>
      <c r="C29" s="24">
        <v>2023</v>
      </c>
      <c r="D29" s="23" t="s">
        <v>355</v>
      </c>
      <c r="E29" s="53">
        <v>2333110362</v>
      </c>
      <c r="F29" s="78" t="s">
        <v>371</v>
      </c>
      <c r="G29" s="55">
        <v>89</v>
      </c>
      <c r="H29" s="55">
        <v>1</v>
      </c>
      <c r="I29" s="55">
        <f t="shared" si="6"/>
        <v>90</v>
      </c>
      <c r="J29" s="55">
        <v>78.06</v>
      </c>
      <c r="K29" s="55">
        <v>0</v>
      </c>
      <c r="L29" s="55">
        <f t="shared" si="7"/>
        <v>78.06</v>
      </c>
      <c r="M29" s="55">
        <v>60</v>
      </c>
      <c r="N29" s="55">
        <v>0</v>
      </c>
      <c r="O29" s="55">
        <v>60</v>
      </c>
      <c r="P29" s="55">
        <f t="shared" ref="P29:P33" si="8">I29*0.15+L29*0.75+O29*0.1</f>
        <v>78.045</v>
      </c>
      <c r="Q29" s="57">
        <v>25</v>
      </c>
      <c r="R29" s="24">
        <v>16</v>
      </c>
      <c r="S29" s="23" t="s">
        <v>33</v>
      </c>
      <c r="T29" s="23">
        <v>100</v>
      </c>
      <c r="U29" s="24" t="s">
        <v>49</v>
      </c>
      <c r="V29" s="28"/>
      <c r="W29" s="28"/>
      <c r="X29" s="29"/>
    </row>
    <row r="30" ht="18" customHeight="1" spans="1:24">
      <c r="A30" s="52" t="s">
        <v>29</v>
      </c>
      <c r="B30" s="52" t="s">
        <v>341</v>
      </c>
      <c r="C30" s="24">
        <v>2023</v>
      </c>
      <c r="D30" s="23" t="s">
        <v>349</v>
      </c>
      <c r="E30" s="53">
        <v>2333110469</v>
      </c>
      <c r="F30" s="79" t="s">
        <v>372</v>
      </c>
      <c r="G30" s="70">
        <v>88.98</v>
      </c>
      <c r="H30" s="55">
        <v>3</v>
      </c>
      <c r="I30" s="55">
        <f t="shared" si="6"/>
        <v>91.98</v>
      </c>
      <c r="J30" s="72">
        <v>74</v>
      </c>
      <c r="K30" s="55">
        <v>0.5</v>
      </c>
      <c r="L30" s="55">
        <f t="shared" si="7"/>
        <v>74.5</v>
      </c>
      <c r="M30" s="72">
        <v>81.7</v>
      </c>
      <c r="N30" s="55">
        <v>0</v>
      </c>
      <c r="O30" s="55">
        <f>N30+M30</f>
        <v>81.7</v>
      </c>
      <c r="P30" s="55">
        <f t="shared" si="8"/>
        <v>77.842</v>
      </c>
      <c r="Q30" s="57">
        <v>26</v>
      </c>
      <c r="R30" s="24">
        <v>39</v>
      </c>
      <c r="S30" s="80" t="s">
        <v>54</v>
      </c>
      <c r="T30" s="23">
        <v>100</v>
      </c>
      <c r="U30" s="28" t="s">
        <v>55</v>
      </c>
      <c r="V30" s="28"/>
      <c r="W30" s="28"/>
      <c r="X30" s="29"/>
    </row>
    <row r="31" ht="18" customHeight="1" spans="1:24">
      <c r="A31" s="52" t="s">
        <v>29</v>
      </c>
      <c r="B31" s="64" t="s">
        <v>341</v>
      </c>
      <c r="C31" s="65">
        <v>2023</v>
      </c>
      <c r="D31" s="64" t="s">
        <v>347</v>
      </c>
      <c r="E31" s="53">
        <v>2333110428</v>
      </c>
      <c r="F31" s="81" t="s">
        <v>373</v>
      </c>
      <c r="G31" s="67">
        <v>89.01</v>
      </c>
      <c r="H31" s="67">
        <v>0</v>
      </c>
      <c r="I31" s="55">
        <f t="shared" si="6"/>
        <v>89.01</v>
      </c>
      <c r="J31" s="67">
        <v>76.08</v>
      </c>
      <c r="K31" s="67">
        <v>0</v>
      </c>
      <c r="L31" s="55">
        <f t="shared" si="7"/>
        <v>76.08</v>
      </c>
      <c r="M31" s="67">
        <v>66.5</v>
      </c>
      <c r="N31" s="67">
        <v>0</v>
      </c>
      <c r="O31" s="55">
        <f t="shared" ref="O31:O34" si="9">M31+N31</f>
        <v>66.5</v>
      </c>
      <c r="P31" s="55">
        <f t="shared" ref="P31:P34" si="10">L31*0.75+I31*0.15+O31*0.1</f>
        <v>77.0615</v>
      </c>
      <c r="Q31" s="57">
        <v>27</v>
      </c>
      <c r="R31" s="24">
        <v>26</v>
      </c>
      <c r="S31" s="80" t="s">
        <v>54</v>
      </c>
      <c r="T31" s="23">
        <v>100</v>
      </c>
      <c r="U31" s="28" t="s">
        <v>55</v>
      </c>
      <c r="V31" s="28"/>
      <c r="W31" s="28"/>
      <c r="X31" s="29"/>
    </row>
    <row r="32" ht="18" customHeight="1" spans="1:24">
      <c r="A32" s="52" t="s">
        <v>29</v>
      </c>
      <c r="B32" s="64" t="s">
        <v>341</v>
      </c>
      <c r="C32" s="65">
        <v>2023</v>
      </c>
      <c r="D32" s="64" t="s">
        <v>347</v>
      </c>
      <c r="E32" s="53">
        <v>2333110436</v>
      </c>
      <c r="F32" s="81" t="s">
        <v>374</v>
      </c>
      <c r="G32" s="67">
        <v>88.94</v>
      </c>
      <c r="H32" s="67">
        <v>0</v>
      </c>
      <c r="I32" s="55">
        <f t="shared" si="6"/>
        <v>88.94</v>
      </c>
      <c r="J32" s="67">
        <v>76.08</v>
      </c>
      <c r="K32" s="67">
        <v>0</v>
      </c>
      <c r="L32" s="55">
        <f t="shared" si="7"/>
        <v>76.08</v>
      </c>
      <c r="M32" s="67">
        <v>65.4</v>
      </c>
      <c r="N32" s="67">
        <v>0</v>
      </c>
      <c r="O32" s="55">
        <f t="shared" si="9"/>
        <v>65.4</v>
      </c>
      <c r="P32" s="55">
        <f t="shared" si="10"/>
        <v>76.941</v>
      </c>
      <c r="Q32" s="57">
        <v>28</v>
      </c>
      <c r="R32" s="24">
        <v>27</v>
      </c>
      <c r="S32" s="27" t="s">
        <v>33</v>
      </c>
      <c r="T32" s="23">
        <v>100</v>
      </c>
      <c r="U32" s="28" t="s">
        <v>49</v>
      </c>
      <c r="V32" s="28"/>
      <c r="W32" s="28"/>
      <c r="X32" s="29"/>
    </row>
    <row r="33" ht="18" customHeight="1" spans="1:24">
      <c r="A33" s="52" t="s">
        <v>29</v>
      </c>
      <c r="B33" s="23" t="s">
        <v>341</v>
      </c>
      <c r="C33" s="24">
        <v>2023</v>
      </c>
      <c r="D33" s="23" t="s">
        <v>355</v>
      </c>
      <c r="E33" s="53">
        <v>2333110361</v>
      </c>
      <c r="F33" s="78" t="s">
        <v>375</v>
      </c>
      <c r="G33" s="55">
        <v>88.56</v>
      </c>
      <c r="H33" s="55">
        <v>0</v>
      </c>
      <c r="I33" s="55">
        <f t="shared" si="6"/>
        <v>88.56</v>
      </c>
      <c r="J33" s="55">
        <v>74.43</v>
      </c>
      <c r="K33" s="55">
        <v>0</v>
      </c>
      <c r="L33" s="55">
        <f t="shared" si="7"/>
        <v>74.43</v>
      </c>
      <c r="M33" s="55">
        <v>77.6</v>
      </c>
      <c r="N33" s="55">
        <v>0</v>
      </c>
      <c r="O33" s="55">
        <v>77.6</v>
      </c>
      <c r="P33" s="55">
        <f t="shared" si="8"/>
        <v>76.8665</v>
      </c>
      <c r="Q33" s="57">
        <v>29</v>
      </c>
      <c r="R33" s="24">
        <v>36</v>
      </c>
      <c r="S33" s="80" t="s">
        <v>54</v>
      </c>
      <c r="T33" s="23">
        <v>100</v>
      </c>
      <c r="U33" s="24" t="s">
        <v>55</v>
      </c>
      <c r="V33" s="28"/>
      <c r="W33" s="28"/>
      <c r="X33" s="24"/>
    </row>
    <row r="34" ht="18" customHeight="1" spans="1:24">
      <c r="A34" s="52" t="s">
        <v>29</v>
      </c>
      <c r="B34" s="64" t="s">
        <v>341</v>
      </c>
      <c r="C34" s="65">
        <v>2023</v>
      </c>
      <c r="D34" s="64" t="s">
        <v>347</v>
      </c>
      <c r="E34" s="53">
        <v>2333110417</v>
      </c>
      <c r="F34" s="81" t="s">
        <v>376</v>
      </c>
      <c r="G34" s="67">
        <v>88.82</v>
      </c>
      <c r="H34" s="67">
        <v>0</v>
      </c>
      <c r="I34" s="55">
        <f t="shared" si="6"/>
        <v>88.82</v>
      </c>
      <c r="J34" s="67">
        <v>75.44</v>
      </c>
      <c r="K34" s="67">
        <v>0</v>
      </c>
      <c r="L34" s="55">
        <f t="shared" si="7"/>
        <v>75.44</v>
      </c>
      <c r="M34" s="67">
        <v>68.4</v>
      </c>
      <c r="N34" s="67">
        <v>0</v>
      </c>
      <c r="O34" s="55">
        <f t="shared" si="9"/>
        <v>68.4</v>
      </c>
      <c r="P34" s="55">
        <f t="shared" si="10"/>
        <v>76.743</v>
      </c>
      <c r="Q34" s="57">
        <v>30</v>
      </c>
      <c r="R34" s="24">
        <v>29</v>
      </c>
      <c r="S34" s="27" t="s">
        <v>33</v>
      </c>
      <c r="T34" s="23">
        <v>100</v>
      </c>
      <c r="U34" s="28" t="s">
        <v>49</v>
      </c>
      <c r="V34" s="82"/>
      <c r="W34" s="82"/>
      <c r="X34" s="82"/>
    </row>
    <row r="35" ht="18" customHeight="1" spans="1:24">
      <c r="A35" s="52" t="s">
        <v>29</v>
      </c>
      <c r="B35" s="23" t="s">
        <v>341</v>
      </c>
      <c r="C35" s="24">
        <v>2023</v>
      </c>
      <c r="D35" s="23" t="s">
        <v>345</v>
      </c>
      <c r="E35" s="53">
        <v>2333110398</v>
      </c>
      <c r="F35" s="78" t="s">
        <v>377</v>
      </c>
      <c r="G35" s="55">
        <v>89</v>
      </c>
      <c r="H35" s="55">
        <v>0</v>
      </c>
      <c r="I35" s="55">
        <v>89</v>
      </c>
      <c r="J35" s="70">
        <v>74.4047619047619</v>
      </c>
      <c r="K35" s="55">
        <v>0</v>
      </c>
      <c r="L35" s="55">
        <v>74.4047619047619</v>
      </c>
      <c r="M35" s="55">
        <v>75.2</v>
      </c>
      <c r="N35" s="55">
        <v>0</v>
      </c>
      <c r="O35" s="55">
        <v>75.2</v>
      </c>
      <c r="P35" s="55">
        <v>76.6735714285714</v>
      </c>
      <c r="Q35" s="57">
        <v>31</v>
      </c>
      <c r="R35" s="24">
        <v>37</v>
      </c>
      <c r="S35" s="27" t="s">
        <v>33</v>
      </c>
      <c r="T35" s="23">
        <v>100</v>
      </c>
      <c r="U35" s="28" t="s">
        <v>49</v>
      </c>
      <c r="V35" s="82"/>
      <c r="W35" s="82"/>
      <c r="X35" s="82"/>
    </row>
    <row r="36" ht="18" customHeight="1" spans="1:24">
      <c r="A36" s="52" t="s">
        <v>29</v>
      </c>
      <c r="B36" s="23" t="s">
        <v>341</v>
      </c>
      <c r="C36" s="24">
        <v>2023</v>
      </c>
      <c r="D36" s="23" t="s">
        <v>345</v>
      </c>
      <c r="E36" s="53">
        <v>2333110400</v>
      </c>
      <c r="F36" s="78" t="s">
        <v>378</v>
      </c>
      <c r="G36" s="55">
        <v>89</v>
      </c>
      <c r="H36" s="55">
        <v>0</v>
      </c>
      <c r="I36" s="55">
        <v>89</v>
      </c>
      <c r="J36" s="70">
        <v>74.8809523809524</v>
      </c>
      <c r="K36" s="55">
        <v>0</v>
      </c>
      <c r="L36" s="55">
        <v>74.8809523809524</v>
      </c>
      <c r="M36" s="55">
        <v>70.8</v>
      </c>
      <c r="N36" s="55">
        <v>0</v>
      </c>
      <c r="O36" s="55">
        <v>70.8</v>
      </c>
      <c r="P36" s="55">
        <v>76.5907142857143</v>
      </c>
      <c r="Q36" s="57">
        <v>32</v>
      </c>
      <c r="R36" s="24">
        <v>31</v>
      </c>
      <c r="S36" s="80" t="s">
        <v>54</v>
      </c>
      <c r="T36" s="23">
        <v>100</v>
      </c>
      <c r="U36" s="24" t="s">
        <v>55</v>
      </c>
      <c r="V36" s="82"/>
      <c r="W36" s="82"/>
      <c r="X36" s="82"/>
    </row>
    <row r="37" ht="18" customHeight="1" spans="1:24">
      <c r="A37" s="52" t="s">
        <v>29</v>
      </c>
      <c r="B37" s="23" t="s">
        <v>341</v>
      </c>
      <c r="C37" s="24">
        <v>2023</v>
      </c>
      <c r="D37" s="23" t="s">
        <v>345</v>
      </c>
      <c r="E37" s="53">
        <v>2333110399</v>
      </c>
      <c r="F37" s="78" t="s">
        <v>379</v>
      </c>
      <c r="G37" s="55">
        <v>89</v>
      </c>
      <c r="H37" s="55">
        <v>0</v>
      </c>
      <c r="I37" s="55">
        <v>89</v>
      </c>
      <c r="J37" s="70">
        <v>75.8095238095238</v>
      </c>
      <c r="K37" s="55">
        <v>0</v>
      </c>
      <c r="L37" s="55">
        <v>75.8095238095238</v>
      </c>
      <c r="M37" s="55">
        <v>61.95</v>
      </c>
      <c r="N37" s="55">
        <v>0</v>
      </c>
      <c r="O37" s="55">
        <v>61.95</v>
      </c>
      <c r="P37" s="55">
        <v>76.4021428571428</v>
      </c>
      <c r="Q37" s="57">
        <v>33</v>
      </c>
      <c r="R37" s="24">
        <v>28</v>
      </c>
      <c r="S37" s="27" t="s">
        <v>33</v>
      </c>
      <c r="T37" s="23">
        <v>100</v>
      </c>
      <c r="U37" s="28" t="s">
        <v>49</v>
      </c>
      <c r="V37" s="82"/>
      <c r="W37" s="82"/>
      <c r="X37" s="82"/>
    </row>
    <row r="38" ht="18" customHeight="1" spans="1:24">
      <c r="A38" s="52" t="s">
        <v>29</v>
      </c>
      <c r="B38" s="23" t="s">
        <v>341</v>
      </c>
      <c r="C38" s="24">
        <v>2023</v>
      </c>
      <c r="D38" s="23" t="s">
        <v>355</v>
      </c>
      <c r="E38" s="53">
        <v>2333110374</v>
      </c>
      <c r="F38" s="78" t="s">
        <v>380</v>
      </c>
      <c r="G38" s="55">
        <v>89</v>
      </c>
      <c r="H38" s="55">
        <v>0</v>
      </c>
      <c r="I38" s="55">
        <f t="shared" ref="I38:I41" si="11">G38+H38</f>
        <v>89</v>
      </c>
      <c r="J38" s="55">
        <v>74.29</v>
      </c>
      <c r="K38" s="55">
        <v>0</v>
      </c>
      <c r="L38" s="55">
        <f t="shared" ref="L38:L41" si="12">J38+K38</f>
        <v>74.29</v>
      </c>
      <c r="M38" s="55">
        <v>73</v>
      </c>
      <c r="N38" s="55">
        <v>0</v>
      </c>
      <c r="O38" s="55">
        <v>73</v>
      </c>
      <c r="P38" s="55">
        <f>I38*0.15+L38*0.75+O38*0.1</f>
        <v>76.3675</v>
      </c>
      <c r="Q38" s="57">
        <v>34</v>
      </c>
      <c r="R38" s="24">
        <v>38</v>
      </c>
      <c r="S38" s="23" t="s">
        <v>33</v>
      </c>
      <c r="T38" s="23">
        <v>100</v>
      </c>
      <c r="U38" s="28" t="s">
        <v>49</v>
      </c>
      <c r="V38" s="82"/>
      <c r="W38" s="82"/>
      <c r="X38" s="82"/>
    </row>
    <row r="39" ht="18" customHeight="1" spans="1:24">
      <c r="A39" s="52" t="s">
        <v>29</v>
      </c>
      <c r="B39" s="23" t="s">
        <v>341</v>
      </c>
      <c r="C39" s="24">
        <v>2023</v>
      </c>
      <c r="D39" s="23" t="s">
        <v>345</v>
      </c>
      <c r="E39" s="53">
        <v>2333110392</v>
      </c>
      <c r="F39" s="78" t="s">
        <v>381</v>
      </c>
      <c r="G39" s="55">
        <v>88.2</v>
      </c>
      <c r="H39" s="55">
        <v>0</v>
      </c>
      <c r="I39" s="55">
        <v>88.2</v>
      </c>
      <c r="J39" s="70">
        <v>77.9302325581395</v>
      </c>
      <c r="K39" s="55">
        <v>0</v>
      </c>
      <c r="L39" s="55">
        <v>77.9302325581395</v>
      </c>
      <c r="M39" s="55">
        <v>46.6</v>
      </c>
      <c r="N39" s="55">
        <v>0</v>
      </c>
      <c r="O39" s="55">
        <v>46.6</v>
      </c>
      <c r="P39" s="55">
        <v>76.3376744186046</v>
      </c>
      <c r="Q39" s="57">
        <v>35</v>
      </c>
      <c r="R39" s="24">
        <v>20</v>
      </c>
      <c r="S39" s="80" t="s">
        <v>54</v>
      </c>
      <c r="T39" s="23">
        <v>100</v>
      </c>
      <c r="U39" s="28" t="s">
        <v>71</v>
      </c>
      <c r="V39" s="83"/>
      <c r="W39" s="84"/>
      <c r="X39" s="85"/>
    </row>
    <row r="40" ht="18" customHeight="1" spans="1:24">
      <c r="A40" s="52" t="s">
        <v>29</v>
      </c>
      <c r="B40" s="52" t="s">
        <v>341</v>
      </c>
      <c r="C40" s="24">
        <v>2023</v>
      </c>
      <c r="D40" s="23" t="s">
        <v>349</v>
      </c>
      <c r="E40" s="53">
        <v>2333110470</v>
      </c>
      <c r="F40" s="72" t="s">
        <v>382</v>
      </c>
      <c r="G40" s="70">
        <v>88.82</v>
      </c>
      <c r="H40" s="55">
        <v>0</v>
      </c>
      <c r="I40" s="55">
        <f t="shared" si="11"/>
        <v>88.82</v>
      </c>
      <c r="J40" s="72">
        <v>74.7</v>
      </c>
      <c r="K40" s="55">
        <v>0</v>
      </c>
      <c r="L40" s="55">
        <f t="shared" si="12"/>
        <v>74.7</v>
      </c>
      <c r="M40" s="72">
        <v>68</v>
      </c>
      <c r="N40" s="55">
        <v>0</v>
      </c>
      <c r="O40" s="55">
        <f>N40+M40</f>
        <v>68</v>
      </c>
      <c r="P40" s="55">
        <f>I40*0.15+L40*0.75+O40*0.1</f>
        <v>76.148</v>
      </c>
      <c r="Q40" s="57">
        <v>36</v>
      </c>
      <c r="R40" s="24">
        <v>34</v>
      </c>
      <c r="S40" s="80" t="s">
        <v>54</v>
      </c>
      <c r="T40" s="23">
        <v>100</v>
      </c>
      <c r="U40" s="28" t="s">
        <v>55</v>
      </c>
      <c r="V40" s="83"/>
      <c r="W40" s="84"/>
      <c r="X40" s="85"/>
    </row>
    <row r="41" ht="18" customHeight="1" spans="1:24">
      <c r="A41" s="52" t="s">
        <v>29</v>
      </c>
      <c r="B41" s="64" t="s">
        <v>341</v>
      </c>
      <c r="C41" s="65">
        <v>2023</v>
      </c>
      <c r="D41" s="53" t="s">
        <v>347</v>
      </c>
      <c r="E41" s="53">
        <v>2333110413</v>
      </c>
      <c r="F41" s="81" t="s">
        <v>383</v>
      </c>
      <c r="G41" s="67">
        <v>88.94</v>
      </c>
      <c r="H41" s="67">
        <v>0</v>
      </c>
      <c r="I41" s="55">
        <f t="shared" si="11"/>
        <v>88.94</v>
      </c>
      <c r="J41" s="67">
        <v>74</v>
      </c>
      <c r="K41" s="67">
        <v>0</v>
      </c>
      <c r="L41" s="55">
        <f t="shared" si="12"/>
        <v>74</v>
      </c>
      <c r="M41" s="67">
        <v>71.4</v>
      </c>
      <c r="N41" s="67">
        <v>0</v>
      </c>
      <c r="O41" s="55">
        <f>M41+N41</f>
        <v>71.4</v>
      </c>
      <c r="P41" s="55">
        <f>L41*0.75+I41*0.15+O41*0.1</f>
        <v>75.981</v>
      </c>
      <c r="Q41" s="57">
        <v>37</v>
      </c>
      <c r="R41" s="24">
        <v>40</v>
      </c>
      <c r="S41" s="23" t="s">
        <v>33</v>
      </c>
      <c r="T41" s="23">
        <v>100</v>
      </c>
      <c r="U41" s="28" t="s">
        <v>49</v>
      </c>
      <c r="V41" s="83"/>
      <c r="W41" s="84"/>
      <c r="X41" s="85"/>
    </row>
    <row r="42" ht="18" customHeight="1" spans="1:24">
      <c r="A42" s="52" t="s">
        <v>29</v>
      </c>
      <c r="B42" s="52" t="s">
        <v>341</v>
      </c>
      <c r="C42" s="24">
        <v>2023</v>
      </c>
      <c r="D42" s="53" t="s">
        <v>342</v>
      </c>
      <c r="E42" s="53">
        <v>2333110491</v>
      </c>
      <c r="F42" s="78" t="s">
        <v>384</v>
      </c>
      <c r="G42" s="55">
        <v>89.14</v>
      </c>
      <c r="H42" s="55">
        <v>2</v>
      </c>
      <c r="I42" s="55">
        <v>91.14</v>
      </c>
      <c r="J42" s="55">
        <v>73.11</v>
      </c>
      <c r="K42" s="55">
        <v>0.5</v>
      </c>
      <c r="L42" s="55">
        <v>73.61</v>
      </c>
      <c r="M42" s="55">
        <v>66.6</v>
      </c>
      <c r="N42" s="55">
        <v>0</v>
      </c>
      <c r="O42" s="55">
        <v>70.45</v>
      </c>
      <c r="P42" s="55">
        <v>75.9235</v>
      </c>
      <c r="Q42" s="57">
        <v>38</v>
      </c>
      <c r="R42" s="24">
        <v>44</v>
      </c>
      <c r="S42" s="80" t="s">
        <v>54</v>
      </c>
      <c r="T42" s="23">
        <v>100</v>
      </c>
      <c r="U42" s="24" t="s">
        <v>55</v>
      </c>
      <c r="V42" s="83"/>
      <c r="W42" s="84"/>
      <c r="X42" s="85"/>
    </row>
    <row r="43" ht="18" customHeight="1" spans="1:24">
      <c r="A43" s="52" t="s">
        <v>29</v>
      </c>
      <c r="B43" s="23" t="s">
        <v>341</v>
      </c>
      <c r="C43" s="24">
        <v>2023</v>
      </c>
      <c r="D43" s="53" t="s">
        <v>345</v>
      </c>
      <c r="E43" s="53">
        <v>2333110390</v>
      </c>
      <c r="F43" s="78" t="s">
        <v>385</v>
      </c>
      <c r="G43" s="55">
        <v>88.224</v>
      </c>
      <c r="H43" s="55">
        <v>0</v>
      </c>
      <c r="I43" s="55">
        <v>88.224</v>
      </c>
      <c r="J43" s="70">
        <v>78.0581395348837</v>
      </c>
      <c r="K43" s="55">
        <v>0</v>
      </c>
      <c r="L43" s="55">
        <v>78.0581395348837</v>
      </c>
      <c r="M43" s="55">
        <v>41.3</v>
      </c>
      <c r="N43" s="55">
        <v>0</v>
      </c>
      <c r="O43" s="55">
        <v>41.3</v>
      </c>
      <c r="P43" s="55">
        <v>75.9072046511628</v>
      </c>
      <c r="Q43" s="57">
        <v>39</v>
      </c>
      <c r="R43" s="24">
        <v>17</v>
      </c>
      <c r="S43" s="80" t="s">
        <v>54</v>
      </c>
      <c r="T43" s="23">
        <v>100</v>
      </c>
      <c r="U43" s="28" t="s">
        <v>71</v>
      </c>
      <c r="V43" s="83"/>
      <c r="W43" s="84"/>
      <c r="X43" s="85"/>
    </row>
    <row r="44" ht="18" customHeight="1" spans="1:24">
      <c r="A44" s="52" t="s">
        <v>29</v>
      </c>
      <c r="B44" s="23" t="s">
        <v>341</v>
      </c>
      <c r="C44" s="24">
        <v>2023</v>
      </c>
      <c r="D44" s="53" t="s">
        <v>345</v>
      </c>
      <c r="E44" s="53">
        <v>2333110402</v>
      </c>
      <c r="F44" s="78" t="s">
        <v>386</v>
      </c>
      <c r="G44" s="55">
        <v>87.128</v>
      </c>
      <c r="H44" s="55">
        <v>0</v>
      </c>
      <c r="I44" s="55">
        <v>87.128</v>
      </c>
      <c r="J44" s="70">
        <v>73.1279069767442</v>
      </c>
      <c r="K44" s="55">
        <v>0</v>
      </c>
      <c r="L44" s="55">
        <v>73.1279069767442</v>
      </c>
      <c r="M44" s="55">
        <v>76.45</v>
      </c>
      <c r="N44" s="55">
        <v>0</v>
      </c>
      <c r="O44" s="55">
        <v>76.45</v>
      </c>
      <c r="P44" s="55">
        <v>75.5601302325581</v>
      </c>
      <c r="Q44" s="57">
        <v>40</v>
      </c>
      <c r="R44" s="24">
        <v>43</v>
      </c>
      <c r="S44" s="80" t="s">
        <v>54</v>
      </c>
      <c r="T44" s="23">
        <v>100</v>
      </c>
      <c r="U44" s="24" t="s">
        <v>55</v>
      </c>
      <c r="V44" s="83"/>
      <c r="W44" s="84"/>
      <c r="X44" s="85"/>
    </row>
    <row r="45" ht="18" customHeight="1" spans="1:24">
      <c r="A45" s="52" t="s">
        <v>29</v>
      </c>
      <c r="B45" s="64" t="s">
        <v>341</v>
      </c>
      <c r="C45" s="65">
        <v>2023</v>
      </c>
      <c r="D45" s="53" t="s">
        <v>347</v>
      </c>
      <c r="E45" s="53">
        <v>2333110414</v>
      </c>
      <c r="F45" s="81" t="s">
        <v>387</v>
      </c>
      <c r="G45" s="67">
        <v>88.94</v>
      </c>
      <c r="H45" s="67">
        <v>0</v>
      </c>
      <c r="I45" s="55">
        <f t="shared" ref="I45:I49" si="13">G45+H45</f>
        <v>88.94</v>
      </c>
      <c r="J45" s="67">
        <v>74.88</v>
      </c>
      <c r="K45" s="67">
        <v>0</v>
      </c>
      <c r="L45" s="55">
        <f t="shared" ref="L45:L49" si="14">J45+K45</f>
        <v>74.88</v>
      </c>
      <c r="M45" s="67">
        <v>59.1</v>
      </c>
      <c r="N45" s="67">
        <v>0</v>
      </c>
      <c r="O45" s="55">
        <f t="shared" ref="O45:O48" si="15">M45+N45</f>
        <v>59.1</v>
      </c>
      <c r="P45" s="55">
        <f t="shared" ref="P45:P48" si="16">L45*0.75+I45*0.15+O45*0.1</f>
        <v>75.411</v>
      </c>
      <c r="Q45" s="57">
        <v>41</v>
      </c>
      <c r="R45" s="24">
        <v>32</v>
      </c>
      <c r="S45" s="80" t="s">
        <v>54</v>
      </c>
      <c r="T45" s="23">
        <v>100</v>
      </c>
      <c r="U45" s="28" t="s">
        <v>71</v>
      </c>
      <c r="V45" s="83"/>
      <c r="W45" s="84"/>
      <c r="X45" s="85"/>
    </row>
    <row r="46" ht="18" customHeight="1" spans="1:24">
      <c r="A46" s="52" t="s">
        <v>29</v>
      </c>
      <c r="B46" s="52" t="s">
        <v>341</v>
      </c>
      <c r="C46" s="24">
        <v>2023</v>
      </c>
      <c r="D46" s="53" t="s">
        <v>349</v>
      </c>
      <c r="E46" s="53">
        <v>2333110454</v>
      </c>
      <c r="F46" s="78" t="s">
        <v>388</v>
      </c>
      <c r="G46" s="70">
        <v>88.07</v>
      </c>
      <c r="H46" s="55">
        <v>4</v>
      </c>
      <c r="I46" s="55">
        <f t="shared" si="13"/>
        <v>92.07</v>
      </c>
      <c r="J46" s="72">
        <v>72</v>
      </c>
      <c r="K46" s="55">
        <v>1.2</v>
      </c>
      <c r="L46" s="55">
        <f t="shared" si="14"/>
        <v>73.2</v>
      </c>
      <c r="M46" s="72">
        <v>66.7</v>
      </c>
      <c r="N46" s="55">
        <v>0</v>
      </c>
      <c r="O46" s="55">
        <f>N46+M46</f>
        <v>66.7</v>
      </c>
      <c r="P46" s="55">
        <f>I46*0.15+L46*0.75+O46*0.1</f>
        <v>75.3805</v>
      </c>
      <c r="Q46" s="57">
        <v>42</v>
      </c>
      <c r="R46" s="24">
        <v>48</v>
      </c>
      <c r="S46" s="23" t="s">
        <v>33</v>
      </c>
      <c r="T46" s="23">
        <v>100</v>
      </c>
      <c r="U46" s="28" t="s">
        <v>49</v>
      </c>
      <c r="V46" s="83"/>
      <c r="W46" s="84"/>
      <c r="X46" s="85"/>
    </row>
    <row r="47" ht="18" customHeight="1" spans="1:24">
      <c r="A47" s="52" t="s">
        <v>29</v>
      </c>
      <c r="B47" s="64" t="s">
        <v>341</v>
      </c>
      <c r="C47" s="65">
        <v>2023</v>
      </c>
      <c r="D47" s="53" t="s">
        <v>347</v>
      </c>
      <c r="E47" s="53">
        <v>2333110424</v>
      </c>
      <c r="F47" s="81" t="s">
        <v>389</v>
      </c>
      <c r="G47" s="67">
        <v>89.04</v>
      </c>
      <c r="H47" s="67">
        <v>0</v>
      </c>
      <c r="I47" s="55">
        <f t="shared" si="13"/>
        <v>89.04</v>
      </c>
      <c r="J47" s="67">
        <v>74.85</v>
      </c>
      <c r="K47" s="67">
        <v>0</v>
      </c>
      <c r="L47" s="55">
        <f t="shared" si="14"/>
        <v>74.85</v>
      </c>
      <c r="M47" s="67">
        <v>56.8</v>
      </c>
      <c r="N47" s="67">
        <v>0</v>
      </c>
      <c r="O47" s="55">
        <f t="shared" si="15"/>
        <v>56.8</v>
      </c>
      <c r="P47" s="55">
        <f t="shared" si="16"/>
        <v>75.1735</v>
      </c>
      <c r="Q47" s="57">
        <v>43</v>
      </c>
      <c r="R47" s="24">
        <v>33</v>
      </c>
      <c r="S47" s="80" t="s">
        <v>54</v>
      </c>
      <c r="T47" s="23">
        <v>100</v>
      </c>
      <c r="U47" s="28" t="s">
        <v>55</v>
      </c>
      <c r="V47" s="83"/>
      <c r="W47" s="84"/>
      <c r="X47" s="85"/>
    </row>
    <row r="48" ht="18" customHeight="1" spans="1:24">
      <c r="A48" s="52" t="s">
        <v>29</v>
      </c>
      <c r="B48" s="64" t="s">
        <v>341</v>
      </c>
      <c r="C48" s="65">
        <v>2023</v>
      </c>
      <c r="D48" s="53" t="s">
        <v>347</v>
      </c>
      <c r="E48" s="53">
        <v>2333110416</v>
      </c>
      <c r="F48" s="81" t="s">
        <v>390</v>
      </c>
      <c r="G48" s="67">
        <v>89.03</v>
      </c>
      <c r="H48" s="67">
        <v>0</v>
      </c>
      <c r="I48" s="55">
        <f t="shared" si="13"/>
        <v>89.03</v>
      </c>
      <c r="J48" s="67">
        <v>73.76</v>
      </c>
      <c r="K48" s="67">
        <v>0</v>
      </c>
      <c r="L48" s="55">
        <f t="shared" si="14"/>
        <v>73.76</v>
      </c>
      <c r="M48" s="67">
        <v>62.3</v>
      </c>
      <c r="N48" s="67">
        <v>0</v>
      </c>
      <c r="O48" s="55">
        <f t="shared" si="15"/>
        <v>62.3</v>
      </c>
      <c r="P48" s="55">
        <f t="shared" si="16"/>
        <v>74.9045</v>
      </c>
      <c r="Q48" s="57">
        <v>44</v>
      </c>
      <c r="R48" s="24">
        <v>41</v>
      </c>
      <c r="S48" s="80" t="s">
        <v>54</v>
      </c>
      <c r="T48" s="23">
        <v>100</v>
      </c>
      <c r="U48" s="28" t="s">
        <v>55</v>
      </c>
      <c r="V48" s="83"/>
      <c r="W48" s="84"/>
      <c r="X48" s="85"/>
    </row>
    <row r="49" ht="18" customHeight="1" spans="1:24">
      <c r="A49" s="52" t="s">
        <v>29</v>
      </c>
      <c r="B49" s="52" t="s">
        <v>341</v>
      </c>
      <c r="C49" s="24">
        <v>2023</v>
      </c>
      <c r="D49" s="53" t="s">
        <v>349</v>
      </c>
      <c r="E49" s="53">
        <v>2333110462</v>
      </c>
      <c r="F49" s="72" t="s">
        <v>391</v>
      </c>
      <c r="G49" s="70">
        <v>88.45</v>
      </c>
      <c r="H49" s="55">
        <v>4.5</v>
      </c>
      <c r="I49" s="55">
        <f t="shared" si="13"/>
        <v>92.95</v>
      </c>
      <c r="J49" s="72">
        <v>67.8</v>
      </c>
      <c r="K49" s="55">
        <v>4.5</v>
      </c>
      <c r="L49" s="55">
        <f t="shared" si="14"/>
        <v>72.3</v>
      </c>
      <c r="M49" s="72">
        <v>65.2</v>
      </c>
      <c r="N49" s="55">
        <v>0</v>
      </c>
      <c r="O49" s="55">
        <f>N49+M49</f>
        <v>65.2</v>
      </c>
      <c r="P49" s="55">
        <f>I49*0.15+L49*0.75+O49*0.1</f>
        <v>74.6875</v>
      </c>
      <c r="Q49" s="57">
        <v>45</v>
      </c>
      <c r="R49" s="24">
        <v>70</v>
      </c>
      <c r="S49" s="80" t="s">
        <v>54</v>
      </c>
      <c r="T49" s="23">
        <v>100</v>
      </c>
      <c r="U49" s="28" t="s">
        <v>55</v>
      </c>
      <c r="V49" s="83"/>
      <c r="W49" s="84"/>
      <c r="X49" s="85"/>
    </row>
    <row r="50" ht="18" customHeight="1" spans="1:24">
      <c r="A50" s="52" t="s">
        <v>29</v>
      </c>
      <c r="B50" s="23" t="s">
        <v>341</v>
      </c>
      <c r="C50" s="24">
        <v>2023</v>
      </c>
      <c r="D50" s="53" t="s">
        <v>345</v>
      </c>
      <c r="E50" s="53">
        <v>2333110404</v>
      </c>
      <c r="F50" s="78" t="s">
        <v>392</v>
      </c>
      <c r="G50" s="55">
        <v>88.344</v>
      </c>
      <c r="H50" s="55">
        <v>0</v>
      </c>
      <c r="I50" s="55">
        <v>88.344</v>
      </c>
      <c r="J50" s="70">
        <v>73.3023255813954</v>
      </c>
      <c r="K50" s="55">
        <v>0</v>
      </c>
      <c r="L50" s="55">
        <v>73.3023255813954</v>
      </c>
      <c r="M50" s="55">
        <v>62.1</v>
      </c>
      <c r="N50" s="55">
        <v>0</v>
      </c>
      <c r="O50" s="55">
        <v>62.1</v>
      </c>
      <c r="P50" s="55">
        <v>74.4383441860465</v>
      </c>
      <c r="Q50" s="57">
        <v>46</v>
      </c>
      <c r="R50" s="24">
        <v>42</v>
      </c>
      <c r="S50" s="27" t="s">
        <v>33</v>
      </c>
      <c r="T50" s="23">
        <v>100</v>
      </c>
      <c r="U50" s="28" t="s">
        <v>49</v>
      </c>
      <c r="V50" s="83"/>
      <c r="W50" s="84"/>
      <c r="X50" s="85"/>
    </row>
    <row r="51" ht="18" customHeight="1" spans="1:24">
      <c r="A51" s="52" t="s">
        <v>29</v>
      </c>
      <c r="B51" s="52" t="s">
        <v>341</v>
      </c>
      <c r="C51" s="24">
        <v>2023</v>
      </c>
      <c r="D51" s="53" t="s">
        <v>342</v>
      </c>
      <c r="E51" s="53">
        <v>2333110486</v>
      </c>
      <c r="F51" s="78" t="s">
        <v>393</v>
      </c>
      <c r="G51" s="55">
        <v>89.03</v>
      </c>
      <c r="H51" s="55">
        <v>0</v>
      </c>
      <c r="I51" s="55">
        <v>89.03</v>
      </c>
      <c r="J51" s="55">
        <v>71.62</v>
      </c>
      <c r="K51" s="55">
        <v>0.2</v>
      </c>
      <c r="L51" s="55">
        <v>71.82</v>
      </c>
      <c r="M51" s="55">
        <v>67</v>
      </c>
      <c r="N51" s="55">
        <v>0</v>
      </c>
      <c r="O51" s="55">
        <v>70.95</v>
      </c>
      <c r="P51" s="55">
        <v>74.3145</v>
      </c>
      <c r="Q51" s="57">
        <v>47</v>
      </c>
      <c r="R51" s="24">
        <v>51</v>
      </c>
      <c r="S51" s="80" t="s">
        <v>54</v>
      </c>
      <c r="T51" s="23">
        <v>100</v>
      </c>
      <c r="U51" s="24" t="s">
        <v>55</v>
      </c>
      <c r="V51" s="83"/>
      <c r="W51" s="84"/>
      <c r="X51" s="85"/>
    </row>
    <row r="52" ht="18" customHeight="1" spans="1:24">
      <c r="A52" s="52" t="s">
        <v>29</v>
      </c>
      <c r="B52" s="23" t="s">
        <v>341</v>
      </c>
      <c r="C52" s="24">
        <v>2023</v>
      </c>
      <c r="D52" s="53" t="s">
        <v>355</v>
      </c>
      <c r="E52" s="53">
        <v>2333110369</v>
      </c>
      <c r="F52" s="78" t="s">
        <v>394</v>
      </c>
      <c r="G52" s="55">
        <v>87.6</v>
      </c>
      <c r="H52" s="55">
        <v>1</v>
      </c>
      <c r="I52" s="55">
        <f t="shared" ref="I52:I55" si="17">G52+H52</f>
        <v>88.6</v>
      </c>
      <c r="J52" s="55">
        <v>71.04</v>
      </c>
      <c r="K52" s="55">
        <v>0</v>
      </c>
      <c r="L52" s="55">
        <f t="shared" ref="L52:L55" si="18">J52+K52</f>
        <v>71.04</v>
      </c>
      <c r="M52" s="55">
        <v>73.2</v>
      </c>
      <c r="N52" s="55">
        <v>0</v>
      </c>
      <c r="O52" s="55">
        <v>73.2</v>
      </c>
      <c r="P52" s="55">
        <f>I52*0.15+L52*0.75+O52*0.1</f>
        <v>73.89</v>
      </c>
      <c r="Q52" s="57">
        <v>48</v>
      </c>
      <c r="R52" s="24">
        <v>53</v>
      </c>
      <c r="S52" s="80" t="s">
        <v>54</v>
      </c>
      <c r="T52" s="23">
        <v>100</v>
      </c>
      <c r="U52" s="24" t="s">
        <v>55</v>
      </c>
      <c r="V52" s="83"/>
      <c r="W52" s="84"/>
      <c r="X52" s="85"/>
    </row>
    <row r="53" ht="18" customHeight="1" spans="1:24">
      <c r="A53" s="52" t="s">
        <v>29</v>
      </c>
      <c r="B53" s="64" t="s">
        <v>341</v>
      </c>
      <c r="C53" s="65">
        <v>2023</v>
      </c>
      <c r="D53" s="53" t="s">
        <v>347</v>
      </c>
      <c r="E53" s="53">
        <v>2333110415</v>
      </c>
      <c r="F53" s="81" t="s">
        <v>395</v>
      </c>
      <c r="G53" s="67">
        <v>88.95</v>
      </c>
      <c r="H53" s="67">
        <v>0</v>
      </c>
      <c r="I53" s="55">
        <f t="shared" si="17"/>
        <v>88.95</v>
      </c>
      <c r="J53" s="67">
        <v>70.85</v>
      </c>
      <c r="K53" s="67">
        <v>0</v>
      </c>
      <c r="L53" s="55">
        <f t="shared" si="18"/>
        <v>70.85</v>
      </c>
      <c r="M53" s="67">
        <v>73.4</v>
      </c>
      <c r="N53" s="67">
        <v>0</v>
      </c>
      <c r="O53" s="55">
        <f>M53+N53</f>
        <v>73.4</v>
      </c>
      <c r="P53" s="55">
        <f>L53*0.75+I53*0.15+O53*0.1</f>
        <v>73.82</v>
      </c>
      <c r="Q53" s="57">
        <v>49</v>
      </c>
      <c r="R53" s="24">
        <v>54</v>
      </c>
      <c r="S53" s="80" t="s">
        <v>54</v>
      </c>
      <c r="T53" s="23">
        <v>100</v>
      </c>
      <c r="U53" s="28" t="s">
        <v>55</v>
      </c>
      <c r="V53" s="83"/>
      <c r="W53" s="84"/>
      <c r="X53" s="85"/>
    </row>
    <row r="54" ht="18" customHeight="1" spans="1:24">
      <c r="A54" s="52" t="s">
        <v>29</v>
      </c>
      <c r="B54" s="64" t="s">
        <v>341</v>
      </c>
      <c r="C54" s="65">
        <v>2023</v>
      </c>
      <c r="D54" s="53" t="s">
        <v>347</v>
      </c>
      <c r="E54" s="53">
        <v>2333110438</v>
      </c>
      <c r="F54" s="81" t="s">
        <v>396</v>
      </c>
      <c r="G54" s="67">
        <v>88.96</v>
      </c>
      <c r="H54" s="67">
        <v>0</v>
      </c>
      <c r="I54" s="55">
        <f t="shared" si="17"/>
        <v>88.96</v>
      </c>
      <c r="J54" s="67">
        <v>72.41</v>
      </c>
      <c r="K54" s="67">
        <v>0</v>
      </c>
      <c r="L54" s="55">
        <f t="shared" si="18"/>
        <v>72.41</v>
      </c>
      <c r="M54" s="67">
        <v>61.3</v>
      </c>
      <c r="N54" s="67">
        <v>0</v>
      </c>
      <c r="O54" s="55">
        <f>M54+N54</f>
        <v>61.3</v>
      </c>
      <c r="P54" s="55">
        <f>L54*0.75+I54*0.15+O54*0.1</f>
        <v>73.7815</v>
      </c>
      <c r="Q54" s="57">
        <v>50</v>
      </c>
      <c r="R54" s="24">
        <v>45</v>
      </c>
      <c r="S54" s="80" t="s">
        <v>54</v>
      </c>
      <c r="T54" s="23">
        <v>100</v>
      </c>
      <c r="U54" s="28" t="s">
        <v>55</v>
      </c>
      <c r="V54" s="83"/>
      <c r="W54" s="84"/>
      <c r="X54" s="85"/>
    </row>
    <row r="55" ht="18" customHeight="1" spans="1:24">
      <c r="A55" s="52" t="s">
        <v>29</v>
      </c>
      <c r="B55" s="52" t="s">
        <v>341</v>
      </c>
      <c r="C55" s="24">
        <v>2023</v>
      </c>
      <c r="D55" s="53" t="s">
        <v>349</v>
      </c>
      <c r="E55" s="53">
        <v>2333110442</v>
      </c>
      <c r="F55" s="78" t="s">
        <v>397</v>
      </c>
      <c r="G55" s="70">
        <v>88.87</v>
      </c>
      <c r="H55" s="55">
        <v>0</v>
      </c>
      <c r="I55" s="55">
        <f t="shared" si="17"/>
        <v>88.87</v>
      </c>
      <c r="J55" s="72">
        <v>72.1</v>
      </c>
      <c r="K55" s="55">
        <v>0.5</v>
      </c>
      <c r="L55" s="55">
        <f t="shared" si="18"/>
        <v>72.6</v>
      </c>
      <c r="M55" s="72">
        <v>59.6</v>
      </c>
      <c r="N55" s="55">
        <v>0</v>
      </c>
      <c r="O55" s="55">
        <f t="shared" ref="O55:O59" si="19">N55+M55</f>
        <v>59.6</v>
      </c>
      <c r="P55" s="55">
        <f t="shared" ref="P55:P59" si="20">I55*0.15+L55*0.75+O55*0.1</f>
        <v>73.7405</v>
      </c>
      <c r="Q55" s="57">
        <v>51</v>
      </c>
      <c r="R55" s="24">
        <v>47</v>
      </c>
      <c r="S55" s="80" t="s">
        <v>54</v>
      </c>
      <c r="T55" s="23">
        <v>100</v>
      </c>
      <c r="U55" s="28" t="s">
        <v>55</v>
      </c>
      <c r="V55" s="83"/>
      <c r="W55" s="84"/>
      <c r="X55" s="85"/>
    </row>
    <row r="56" ht="18" customHeight="1" spans="1:24">
      <c r="A56" s="52" t="s">
        <v>29</v>
      </c>
      <c r="B56" s="23" t="s">
        <v>341</v>
      </c>
      <c r="C56" s="24">
        <v>2023</v>
      </c>
      <c r="D56" s="53" t="s">
        <v>345</v>
      </c>
      <c r="E56" s="53">
        <v>2333110389</v>
      </c>
      <c r="F56" s="78" t="s">
        <v>398</v>
      </c>
      <c r="G56" s="55">
        <v>88.48</v>
      </c>
      <c r="H56" s="55">
        <v>0</v>
      </c>
      <c r="I56" s="55">
        <v>88.48</v>
      </c>
      <c r="J56" s="70">
        <v>72.3139534883721</v>
      </c>
      <c r="K56" s="55">
        <v>0</v>
      </c>
      <c r="L56" s="55">
        <v>72.3139534883721</v>
      </c>
      <c r="M56" s="55">
        <v>60.5</v>
      </c>
      <c r="N56" s="55">
        <v>0</v>
      </c>
      <c r="O56" s="55">
        <v>60.5</v>
      </c>
      <c r="P56" s="55">
        <v>73.5574651162791</v>
      </c>
      <c r="Q56" s="57">
        <v>52</v>
      </c>
      <c r="R56" s="24">
        <v>46</v>
      </c>
      <c r="S56" s="80" t="s">
        <v>54</v>
      </c>
      <c r="T56" s="23">
        <v>100</v>
      </c>
      <c r="U56" s="24" t="s">
        <v>55</v>
      </c>
      <c r="V56" s="83"/>
      <c r="W56" s="84"/>
      <c r="X56" s="85"/>
    </row>
    <row r="57" ht="18" customHeight="1" spans="1:24">
      <c r="A57" s="52" t="s">
        <v>29</v>
      </c>
      <c r="B57" s="52" t="s">
        <v>341</v>
      </c>
      <c r="C57" s="24">
        <v>2023</v>
      </c>
      <c r="D57" s="53" t="s">
        <v>342</v>
      </c>
      <c r="E57" s="53">
        <v>2333110497</v>
      </c>
      <c r="F57" s="78" t="s">
        <v>399</v>
      </c>
      <c r="G57" s="55">
        <v>86.57</v>
      </c>
      <c r="H57" s="55">
        <v>0</v>
      </c>
      <c r="I57" s="55">
        <v>86.57</v>
      </c>
      <c r="J57" s="55">
        <v>71.5</v>
      </c>
      <c r="K57" s="55">
        <v>0</v>
      </c>
      <c r="L57" s="55">
        <v>71.5</v>
      </c>
      <c r="M57" s="55">
        <v>59.3</v>
      </c>
      <c r="N57" s="55">
        <v>0</v>
      </c>
      <c r="O57" s="55">
        <v>68.25</v>
      </c>
      <c r="P57" s="55">
        <v>73.4355</v>
      </c>
      <c r="Q57" s="57">
        <v>53</v>
      </c>
      <c r="R57" s="24">
        <v>52</v>
      </c>
      <c r="S57" s="80" t="s">
        <v>54</v>
      </c>
      <c r="T57" s="23">
        <v>100</v>
      </c>
      <c r="U57" s="24" t="s">
        <v>55</v>
      </c>
      <c r="V57" s="83"/>
      <c r="W57" s="84"/>
      <c r="X57" s="85"/>
    </row>
    <row r="58" ht="18" customHeight="1" spans="1:24">
      <c r="A58" s="52" t="s">
        <v>29</v>
      </c>
      <c r="B58" s="52" t="s">
        <v>341</v>
      </c>
      <c r="C58" s="24">
        <v>2023</v>
      </c>
      <c r="D58" s="53" t="s">
        <v>349</v>
      </c>
      <c r="E58" s="53">
        <v>2333110451</v>
      </c>
      <c r="F58" s="86" t="s">
        <v>400</v>
      </c>
      <c r="G58" s="70">
        <v>88.44</v>
      </c>
      <c r="H58" s="55">
        <v>0</v>
      </c>
      <c r="I58" s="55">
        <f t="shared" ref="I58:I64" si="21">G58+H58</f>
        <v>88.44</v>
      </c>
      <c r="J58" s="72">
        <v>68.73</v>
      </c>
      <c r="K58" s="55">
        <v>2.5</v>
      </c>
      <c r="L58" s="55">
        <f t="shared" ref="L58:L64" si="22">J58+K58</f>
        <v>71.23</v>
      </c>
      <c r="M58" s="72">
        <v>66</v>
      </c>
      <c r="N58" s="55">
        <v>0</v>
      </c>
      <c r="O58" s="55">
        <f t="shared" si="19"/>
        <v>66</v>
      </c>
      <c r="P58" s="55">
        <f t="shared" si="20"/>
        <v>73.2885</v>
      </c>
      <c r="Q58" s="57">
        <v>54</v>
      </c>
      <c r="R58" s="24">
        <v>64</v>
      </c>
      <c r="S58" s="80" t="s">
        <v>54</v>
      </c>
      <c r="T58" s="23">
        <v>100</v>
      </c>
      <c r="U58" s="28" t="s">
        <v>55</v>
      </c>
      <c r="V58" s="83"/>
      <c r="W58" s="84"/>
      <c r="X58" s="85"/>
    </row>
    <row r="59" ht="18" customHeight="1" spans="1:24">
      <c r="A59" s="52" t="s">
        <v>29</v>
      </c>
      <c r="B59" s="52" t="s">
        <v>341</v>
      </c>
      <c r="C59" s="24">
        <v>2023</v>
      </c>
      <c r="D59" s="53" t="s">
        <v>349</v>
      </c>
      <c r="E59" s="53">
        <v>2333110457</v>
      </c>
      <c r="F59" s="72" t="s">
        <v>401</v>
      </c>
      <c r="G59" s="70">
        <v>88.38</v>
      </c>
      <c r="H59" s="55">
        <v>0</v>
      </c>
      <c r="I59" s="55">
        <f t="shared" si="21"/>
        <v>88.38</v>
      </c>
      <c r="J59" s="72">
        <v>70.64</v>
      </c>
      <c r="K59" s="55">
        <v>0</v>
      </c>
      <c r="L59" s="55">
        <f t="shared" si="22"/>
        <v>70.64</v>
      </c>
      <c r="M59" s="72">
        <v>68.4</v>
      </c>
      <c r="N59" s="55">
        <v>0</v>
      </c>
      <c r="O59" s="55">
        <f t="shared" si="19"/>
        <v>68.4</v>
      </c>
      <c r="P59" s="55">
        <f t="shared" si="20"/>
        <v>73.077</v>
      </c>
      <c r="Q59" s="57">
        <v>55</v>
      </c>
      <c r="R59" s="24">
        <v>55</v>
      </c>
      <c r="S59" s="23" t="s">
        <v>33</v>
      </c>
      <c r="T59" s="23">
        <v>100</v>
      </c>
      <c r="U59" s="28"/>
      <c r="V59" s="83"/>
      <c r="W59" s="84"/>
      <c r="X59" s="85"/>
    </row>
    <row r="60" ht="18" customHeight="1" spans="1:24">
      <c r="A60" s="52" t="s">
        <v>29</v>
      </c>
      <c r="B60" s="52" t="s">
        <v>341</v>
      </c>
      <c r="C60" s="24">
        <v>2023</v>
      </c>
      <c r="D60" s="53" t="s">
        <v>342</v>
      </c>
      <c r="E60" s="53">
        <v>2333110504</v>
      </c>
      <c r="F60" s="78" t="s">
        <v>402</v>
      </c>
      <c r="G60" s="55">
        <v>89.23</v>
      </c>
      <c r="H60" s="55">
        <v>5.6</v>
      </c>
      <c r="I60" s="55">
        <v>94.83</v>
      </c>
      <c r="J60" s="55">
        <v>68.31</v>
      </c>
      <c r="K60" s="55">
        <v>0</v>
      </c>
      <c r="L60" s="55">
        <v>68.31</v>
      </c>
      <c r="M60" s="55">
        <v>74.4</v>
      </c>
      <c r="N60" s="55">
        <v>0</v>
      </c>
      <c r="O60" s="55">
        <v>74.8</v>
      </c>
      <c r="P60" s="55">
        <v>72.937</v>
      </c>
      <c r="Q60" s="57">
        <v>56</v>
      </c>
      <c r="R60" s="24">
        <v>67</v>
      </c>
      <c r="S60" s="80" t="s">
        <v>54</v>
      </c>
      <c r="T60" s="23">
        <v>100</v>
      </c>
      <c r="U60" s="24" t="s">
        <v>55</v>
      </c>
      <c r="V60" s="83"/>
      <c r="W60" s="84"/>
      <c r="X60" s="85"/>
    </row>
    <row r="61" ht="18" customHeight="1" spans="1:24">
      <c r="A61" s="52" t="s">
        <v>29</v>
      </c>
      <c r="B61" s="64" t="s">
        <v>341</v>
      </c>
      <c r="C61" s="65">
        <v>2023</v>
      </c>
      <c r="D61" s="53" t="s">
        <v>347</v>
      </c>
      <c r="E61" s="53">
        <v>2333110432</v>
      </c>
      <c r="F61" s="81" t="s">
        <v>403</v>
      </c>
      <c r="G61" s="67">
        <v>88.91</v>
      </c>
      <c r="H61" s="67">
        <v>3</v>
      </c>
      <c r="I61" s="55">
        <f t="shared" si="21"/>
        <v>91.91</v>
      </c>
      <c r="J61" s="67">
        <v>69.21</v>
      </c>
      <c r="K61" s="67">
        <v>0</v>
      </c>
      <c r="L61" s="55">
        <f t="shared" si="22"/>
        <v>69.21</v>
      </c>
      <c r="M61" s="67">
        <v>71</v>
      </c>
      <c r="N61" s="67">
        <v>0</v>
      </c>
      <c r="O61" s="55">
        <f>M61+N61</f>
        <v>71</v>
      </c>
      <c r="P61" s="55">
        <f>L61*0.75+I61*0.15+O61*0.1</f>
        <v>72.794</v>
      </c>
      <c r="Q61" s="57">
        <v>57</v>
      </c>
      <c r="R61" s="24">
        <v>60</v>
      </c>
      <c r="S61" s="80" t="s">
        <v>54</v>
      </c>
      <c r="T61" s="23">
        <v>100</v>
      </c>
      <c r="U61" s="28" t="s">
        <v>55</v>
      </c>
      <c r="V61" s="83"/>
      <c r="W61" s="84"/>
      <c r="X61" s="85"/>
    </row>
    <row r="62" ht="18" customHeight="1" spans="1:24">
      <c r="A62" s="52" t="s">
        <v>29</v>
      </c>
      <c r="B62" s="23" t="s">
        <v>341</v>
      </c>
      <c r="C62" s="24">
        <v>2023</v>
      </c>
      <c r="D62" s="53" t="s">
        <v>355</v>
      </c>
      <c r="E62" s="53">
        <v>2333110352</v>
      </c>
      <c r="F62" s="78" t="s">
        <v>404</v>
      </c>
      <c r="G62" s="55">
        <v>88.96</v>
      </c>
      <c r="H62" s="55">
        <v>0</v>
      </c>
      <c r="I62" s="55">
        <f t="shared" si="21"/>
        <v>88.96</v>
      </c>
      <c r="J62" s="55">
        <v>71.85</v>
      </c>
      <c r="K62" s="55">
        <v>0</v>
      </c>
      <c r="L62" s="55">
        <f t="shared" si="22"/>
        <v>71.85</v>
      </c>
      <c r="M62" s="55">
        <v>54.4</v>
      </c>
      <c r="N62" s="55">
        <v>0</v>
      </c>
      <c r="O62" s="55">
        <v>54.4</v>
      </c>
      <c r="P62" s="55">
        <f>I62*0.15+L62*0.75+O62*0.1</f>
        <v>72.6715</v>
      </c>
      <c r="Q62" s="57">
        <v>58</v>
      </c>
      <c r="R62" s="24">
        <v>49</v>
      </c>
      <c r="S62" s="80" t="s">
        <v>54</v>
      </c>
      <c r="T62" s="23">
        <v>100</v>
      </c>
      <c r="U62" s="24" t="s">
        <v>55</v>
      </c>
      <c r="V62" s="83"/>
      <c r="W62" s="84"/>
      <c r="X62" s="85"/>
    </row>
    <row r="63" ht="18" customHeight="1" spans="1:24">
      <c r="A63" s="52" t="s">
        <v>29</v>
      </c>
      <c r="B63" s="23" t="s">
        <v>341</v>
      </c>
      <c r="C63" s="24">
        <v>2023</v>
      </c>
      <c r="D63" s="53" t="s">
        <v>355</v>
      </c>
      <c r="E63" s="53">
        <v>2333110350</v>
      </c>
      <c r="F63" s="78" t="s">
        <v>405</v>
      </c>
      <c r="G63" s="55">
        <v>88.96</v>
      </c>
      <c r="H63" s="55">
        <v>1</v>
      </c>
      <c r="I63" s="55">
        <f t="shared" si="21"/>
        <v>89.96</v>
      </c>
      <c r="J63" s="55">
        <v>69.13</v>
      </c>
      <c r="K63" s="55">
        <v>0</v>
      </c>
      <c r="L63" s="55">
        <f t="shared" si="22"/>
        <v>69.13</v>
      </c>
      <c r="M63" s="55">
        <v>67.7</v>
      </c>
      <c r="N63" s="55">
        <v>0</v>
      </c>
      <c r="O63" s="55">
        <v>67.7</v>
      </c>
      <c r="P63" s="55">
        <f>I63*0.15+L63*0.75+O63*0.1</f>
        <v>72.1115</v>
      </c>
      <c r="Q63" s="57">
        <v>59</v>
      </c>
      <c r="R63" s="24">
        <v>62</v>
      </c>
      <c r="S63" s="80" t="s">
        <v>54</v>
      </c>
      <c r="T63" s="23">
        <v>100</v>
      </c>
      <c r="U63" s="24" t="s">
        <v>55</v>
      </c>
      <c r="V63" s="83"/>
      <c r="W63" s="84"/>
      <c r="X63" s="85"/>
    </row>
    <row r="64" ht="18" customHeight="1" spans="1:24">
      <c r="A64" s="52" t="s">
        <v>29</v>
      </c>
      <c r="B64" s="64" t="s">
        <v>341</v>
      </c>
      <c r="C64" s="65">
        <v>2023</v>
      </c>
      <c r="D64" s="53" t="s">
        <v>347</v>
      </c>
      <c r="E64" s="53">
        <v>2333110419</v>
      </c>
      <c r="F64" s="81" t="s">
        <v>406</v>
      </c>
      <c r="G64" s="67">
        <v>88.56</v>
      </c>
      <c r="H64" s="67">
        <v>0</v>
      </c>
      <c r="I64" s="55">
        <f t="shared" si="21"/>
        <v>88.56</v>
      </c>
      <c r="J64" s="67">
        <v>70.07</v>
      </c>
      <c r="K64" s="67">
        <v>0</v>
      </c>
      <c r="L64" s="55">
        <f t="shared" si="22"/>
        <v>70.07</v>
      </c>
      <c r="M64" s="67">
        <v>62.6</v>
      </c>
      <c r="N64" s="67">
        <v>0</v>
      </c>
      <c r="O64" s="55">
        <f>M64+N64</f>
        <v>62.6</v>
      </c>
      <c r="P64" s="55">
        <f>L64*0.75+I64*0.15+O64*0.1</f>
        <v>72.0965</v>
      </c>
      <c r="Q64" s="57">
        <v>60</v>
      </c>
      <c r="R64" s="24">
        <v>57</v>
      </c>
      <c r="S64" s="80" t="s">
        <v>54</v>
      </c>
      <c r="T64" s="23">
        <v>100</v>
      </c>
      <c r="U64" s="28" t="s">
        <v>55</v>
      </c>
      <c r="V64" s="83"/>
      <c r="W64" s="84"/>
      <c r="X64" s="85"/>
    </row>
    <row r="65" ht="18" customHeight="1" spans="1:24">
      <c r="A65" s="52" t="s">
        <v>29</v>
      </c>
      <c r="B65" s="23" t="s">
        <v>341</v>
      </c>
      <c r="C65" s="24">
        <v>2023</v>
      </c>
      <c r="D65" s="53" t="s">
        <v>345</v>
      </c>
      <c r="E65" s="53">
        <v>2333110394</v>
      </c>
      <c r="F65" s="78" t="s">
        <v>407</v>
      </c>
      <c r="G65" s="55">
        <v>87.384</v>
      </c>
      <c r="H65" s="55">
        <v>0</v>
      </c>
      <c r="I65" s="55">
        <v>87.384</v>
      </c>
      <c r="J65" s="70">
        <v>69.0348837209302</v>
      </c>
      <c r="K65" s="55">
        <v>0</v>
      </c>
      <c r="L65" s="55">
        <v>69.0348837209302</v>
      </c>
      <c r="M65" s="55">
        <v>72.1</v>
      </c>
      <c r="N65" s="55">
        <v>0</v>
      </c>
      <c r="O65" s="55">
        <v>72.1</v>
      </c>
      <c r="P65" s="55">
        <v>72.0937627906976</v>
      </c>
      <c r="Q65" s="57">
        <v>61</v>
      </c>
      <c r="R65" s="24">
        <v>63</v>
      </c>
      <c r="S65" s="80" t="s">
        <v>54</v>
      </c>
      <c r="T65" s="23">
        <v>100</v>
      </c>
      <c r="U65" s="24" t="s">
        <v>55</v>
      </c>
      <c r="V65" s="83"/>
      <c r="W65" s="84"/>
      <c r="X65" s="85"/>
    </row>
    <row r="66" ht="18" customHeight="1" spans="1:24">
      <c r="A66" s="52" t="s">
        <v>29</v>
      </c>
      <c r="B66" s="23" t="s">
        <v>341</v>
      </c>
      <c r="C66" s="24">
        <v>2023</v>
      </c>
      <c r="D66" s="53" t="s">
        <v>345</v>
      </c>
      <c r="E66" s="53">
        <v>2333110396</v>
      </c>
      <c r="F66" s="78" t="s">
        <v>408</v>
      </c>
      <c r="G66" s="55">
        <v>89</v>
      </c>
      <c r="H66" s="55">
        <v>0</v>
      </c>
      <c r="I66" s="55">
        <v>89</v>
      </c>
      <c r="J66" s="70">
        <v>71.6547619047619</v>
      </c>
      <c r="K66" s="55">
        <v>0</v>
      </c>
      <c r="L66" s="55">
        <v>71.6547619047619</v>
      </c>
      <c r="M66" s="55">
        <v>49.8</v>
      </c>
      <c r="N66" s="55">
        <v>0</v>
      </c>
      <c r="O66" s="55">
        <v>49.8</v>
      </c>
      <c r="P66" s="55">
        <v>72.0710714285714</v>
      </c>
      <c r="Q66" s="57">
        <v>62</v>
      </c>
      <c r="R66" s="24">
        <v>50</v>
      </c>
      <c r="S66" s="80" t="s">
        <v>54</v>
      </c>
      <c r="T66" s="23">
        <v>100</v>
      </c>
      <c r="U66" s="24" t="s">
        <v>55</v>
      </c>
      <c r="V66" s="83"/>
      <c r="W66" s="84"/>
      <c r="X66" s="85"/>
    </row>
    <row r="67" ht="18" customHeight="1" spans="1:24">
      <c r="A67" s="52" t="s">
        <v>29</v>
      </c>
      <c r="B67" s="52" t="s">
        <v>341</v>
      </c>
      <c r="C67" s="24">
        <v>2023</v>
      </c>
      <c r="D67" s="53" t="s">
        <v>342</v>
      </c>
      <c r="E67" s="53">
        <v>2333110494</v>
      </c>
      <c r="F67" s="87" t="s">
        <v>409</v>
      </c>
      <c r="G67" s="88">
        <v>89.08</v>
      </c>
      <c r="H67" s="88">
        <v>1</v>
      </c>
      <c r="I67" s="56">
        <v>90.08</v>
      </c>
      <c r="J67" s="88">
        <v>67.98</v>
      </c>
      <c r="K67" s="89">
        <v>0</v>
      </c>
      <c r="L67" s="55">
        <v>67.98</v>
      </c>
      <c r="M67" s="55">
        <v>62.3</v>
      </c>
      <c r="N67" s="55">
        <v>0</v>
      </c>
      <c r="O67" s="55">
        <v>74.05</v>
      </c>
      <c r="P67" s="55">
        <v>71.902</v>
      </c>
      <c r="Q67" s="57">
        <v>63</v>
      </c>
      <c r="R67" s="24">
        <v>68</v>
      </c>
      <c r="S67" s="80" t="s">
        <v>54</v>
      </c>
      <c r="T67" s="23">
        <v>100</v>
      </c>
      <c r="U67" s="24" t="s">
        <v>55</v>
      </c>
      <c r="V67" s="83"/>
      <c r="W67" s="84"/>
      <c r="X67" s="85"/>
    </row>
    <row r="68" ht="18" customHeight="1" spans="1:24">
      <c r="A68" s="52" t="s">
        <v>29</v>
      </c>
      <c r="B68" s="64" t="s">
        <v>341</v>
      </c>
      <c r="C68" s="65">
        <v>2023</v>
      </c>
      <c r="D68" s="53" t="s">
        <v>347</v>
      </c>
      <c r="E68" s="53">
        <v>2333110439</v>
      </c>
      <c r="F68" s="90" t="s">
        <v>410</v>
      </c>
      <c r="G68" s="91">
        <v>88.92</v>
      </c>
      <c r="H68" s="91">
        <v>0</v>
      </c>
      <c r="I68" s="56">
        <f>G68+H68</f>
        <v>88.92</v>
      </c>
      <c r="J68" s="91">
        <v>69.66</v>
      </c>
      <c r="K68" s="92">
        <v>0</v>
      </c>
      <c r="L68" s="55">
        <f>J68+K68</f>
        <v>69.66</v>
      </c>
      <c r="M68" s="67">
        <v>61.9</v>
      </c>
      <c r="N68" s="67">
        <v>0</v>
      </c>
      <c r="O68" s="55">
        <f>M68+N68</f>
        <v>61.9</v>
      </c>
      <c r="P68" s="55">
        <f>L68*0.75+I68*0.15+O68*0.1</f>
        <v>71.773</v>
      </c>
      <c r="Q68" s="57">
        <v>64</v>
      </c>
      <c r="R68" s="24">
        <v>59</v>
      </c>
      <c r="S68" s="80" t="s">
        <v>54</v>
      </c>
      <c r="T68" s="23">
        <v>100</v>
      </c>
      <c r="U68" s="28" t="s">
        <v>55</v>
      </c>
      <c r="V68" s="83"/>
      <c r="W68" s="84"/>
      <c r="X68" s="85"/>
    </row>
    <row r="69" ht="18" customHeight="1" spans="1:24">
      <c r="A69" s="52" t="s">
        <v>29</v>
      </c>
      <c r="B69" s="23" t="s">
        <v>341</v>
      </c>
      <c r="C69" s="24">
        <v>2023</v>
      </c>
      <c r="D69" s="53" t="s">
        <v>345</v>
      </c>
      <c r="E69" s="53">
        <v>2333110406</v>
      </c>
      <c r="F69" s="87" t="s">
        <v>411</v>
      </c>
      <c r="G69" s="88">
        <v>88.136</v>
      </c>
      <c r="H69" s="88">
        <v>0</v>
      </c>
      <c r="I69" s="56">
        <v>88.136</v>
      </c>
      <c r="J69" s="93">
        <v>67.953488372093</v>
      </c>
      <c r="K69" s="89">
        <v>0</v>
      </c>
      <c r="L69" s="55">
        <v>67.953488372093</v>
      </c>
      <c r="M69" s="55">
        <v>74.4</v>
      </c>
      <c r="N69" s="55">
        <v>0</v>
      </c>
      <c r="O69" s="55">
        <v>74.4</v>
      </c>
      <c r="P69" s="55">
        <v>71.6255162790698</v>
      </c>
      <c r="Q69" s="57">
        <v>65</v>
      </c>
      <c r="R69" s="24">
        <v>69</v>
      </c>
      <c r="S69" s="27" t="s">
        <v>33</v>
      </c>
      <c r="T69" s="23">
        <v>100</v>
      </c>
      <c r="U69" s="28"/>
      <c r="V69" s="83"/>
      <c r="W69" s="84"/>
      <c r="X69" s="85"/>
    </row>
    <row r="70" ht="18" customHeight="1" spans="1:24">
      <c r="A70" s="52" t="s">
        <v>29</v>
      </c>
      <c r="B70" s="52" t="s">
        <v>341</v>
      </c>
      <c r="C70" s="24">
        <v>2023</v>
      </c>
      <c r="D70" s="53" t="s">
        <v>342</v>
      </c>
      <c r="E70" s="53">
        <v>2208110218</v>
      </c>
      <c r="F70" s="87" t="s">
        <v>412</v>
      </c>
      <c r="G70" s="88">
        <v>89.01</v>
      </c>
      <c r="H70" s="88">
        <v>0.5</v>
      </c>
      <c r="I70" s="56">
        <v>89.51</v>
      </c>
      <c r="J70" s="88">
        <v>70.24</v>
      </c>
      <c r="K70" s="89">
        <v>0</v>
      </c>
      <c r="L70" s="55">
        <v>70.24</v>
      </c>
      <c r="M70" s="55">
        <v>48.2</v>
      </c>
      <c r="N70" s="55">
        <v>0</v>
      </c>
      <c r="O70" s="55">
        <v>51.9</v>
      </c>
      <c r="P70" s="55">
        <v>71.2965</v>
      </c>
      <c r="Q70" s="57">
        <v>66</v>
      </c>
      <c r="R70" s="24">
        <v>56</v>
      </c>
      <c r="S70" s="80" t="s">
        <v>54</v>
      </c>
      <c r="T70" s="23">
        <v>100</v>
      </c>
      <c r="U70" s="24" t="s">
        <v>55</v>
      </c>
      <c r="V70" s="83"/>
      <c r="W70" s="84"/>
      <c r="X70" s="85"/>
    </row>
    <row r="71" ht="18" customHeight="1" spans="1:24">
      <c r="A71" s="52" t="s">
        <v>29</v>
      </c>
      <c r="B71" s="52" t="s">
        <v>341</v>
      </c>
      <c r="C71" s="24">
        <v>2023</v>
      </c>
      <c r="D71" s="53" t="s">
        <v>342</v>
      </c>
      <c r="E71" s="53">
        <v>2333110503</v>
      </c>
      <c r="F71" s="87" t="s">
        <v>413</v>
      </c>
      <c r="G71" s="88">
        <v>89.02</v>
      </c>
      <c r="H71" s="88">
        <v>1</v>
      </c>
      <c r="I71" s="56">
        <v>90.02</v>
      </c>
      <c r="J71" s="88">
        <v>66.43</v>
      </c>
      <c r="K71" s="89">
        <v>0</v>
      </c>
      <c r="L71" s="55">
        <v>66.43</v>
      </c>
      <c r="M71" s="55">
        <v>74.2</v>
      </c>
      <c r="N71" s="55">
        <v>0</v>
      </c>
      <c r="O71" s="55">
        <v>78.25</v>
      </c>
      <c r="P71" s="55">
        <v>71.1505</v>
      </c>
      <c r="Q71" s="57">
        <v>67</v>
      </c>
      <c r="R71" s="24">
        <v>74</v>
      </c>
      <c r="S71" s="80" t="s">
        <v>54</v>
      </c>
      <c r="T71" s="23">
        <v>100</v>
      </c>
      <c r="U71" s="24" t="s">
        <v>55</v>
      </c>
      <c r="V71" s="83"/>
      <c r="W71" s="84"/>
      <c r="X71" s="85"/>
    </row>
    <row r="72" ht="18" customHeight="1" spans="1:24">
      <c r="A72" s="52" t="s">
        <v>29</v>
      </c>
      <c r="B72" s="64" t="s">
        <v>341</v>
      </c>
      <c r="C72" s="65">
        <v>2023</v>
      </c>
      <c r="D72" s="53" t="s">
        <v>347</v>
      </c>
      <c r="E72" s="53">
        <v>2231110605</v>
      </c>
      <c r="F72" s="90" t="s">
        <v>414</v>
      </c>
      <c r="G72" s="91">
        <v>88.92</v>
      </c>
      <c r="H72" s="91">
        <v>0</v>
      </c>
      <c r="I72" s="56">
        <f t="shared" ref="I72:I76" si="23">G72+H72</f>
        <v>88.92</v>
      </c>
      <c r="J72" s="91">
        <v>68.67</v>
      </c>
      <c r="K72" s="92">
        <v>0</v>
      </c>
      <c r="L72" s="55">
        <f t="shared" ref="L72:L76" si="24">J72+K72</f>
        <v>68.67</v>
      </c>
      <c r="M72" s="67">
        <v>62.8</v>
      </c>
      <c r="N72" s="67">
        <v>0</v>
      </c>
      <c r="O72" s="55">
        <f>M72+N72</f>
        <v>62.8</v>
      </c>
      <c r="P72" s="55">
        <f>L72*0.75+I72*0.15+O72*0.1</f>
        <v>71.1205</v>
      </c>
      <c r="Q72" s="57">
        <v>68</v>
      </c>
      <c r="R72" s="24">
        <v>65</v>
      </c>
      <c r="S72" s="80" t="s">
        <v>54</v>
      </c>
      <c r="T72" s="23">
        <v>100</v>
      </c>
      <c r="U72" s="28" t="s">
        <v>55</v>
      </c>
      <c r="V72" s="83"/>
      <c r="W72" s="84"/>
      <c r="X72" s="85"/>
    </row>
    <row r="73" ht="18" customHeight="1" spans="1:24">
      <c r="A73" s="52" t="s">
        <v>29</v>
      </c>
      <c r="B73" s="23" t="s">
        <v>341</v>
      </c>
      <c r="C73" s="24">
        <v>2023</v>
      </c>
      <c r="D73" s="53" t="s">
        <v>345</v>
      </c>
      <c r="E73" s="53">
        <v>2233110423</v>
      </c>
      <c r="F73" s="87" t="s">
        <v>415</v>
      </c>
      <c r="G73" s="88">
        <v>89</v>
      </c>
      <c r="H73" s="88">
        <v>0</v>
      </c>
      <c r="I73" s="56">
        <v>89</v>
      </c>
      <c r="J73" s="93">
        <v>69.1975308641975</v>
      </c>
      <c r="K73" s="89">
        <v>0</v>
      </c>
      <c r="L73" s="55">
        <v>69.1975308641975</v>
      </c>
      <c r="M73" s="55">
        <v>57.1</v>
      </c>
      <c r="N73" s="55">
        <v>0</v>
      </c>
      <c r="O73" s="55">
        <v>57.1</v>
      </c>
      <c r="P73" s="55">
        <v>70.9581481481481</v>
      </c>
      <c r="Q73" s="57">
        <v>69</v>
      </c>
      <c r="R73" s="24">
        <v>61</v>
      </c>
      <c r="S73" s="80" t="s">
        <v>54</v>
      </c>
      <c r="T73" s="23">
        <v>100</v>
      </c>
      <c r="U73" s="24" t="s">
        <v>55</v>
      </c>
      <c r="V73" s="83"/>
      <c r="W73" s="84"/>
      <c r="X73" s="85"/>
    </row>
    <row r="74" ht="18" customHeight="1" spans="1:24">
      <c r="A74" s="52" t="s">
        <v>29</v>
      </c>
      <c r="B74" s="52" t="s">
        <v>341</v>
      </c>
      <c r="C74" s="24">
        <v>2023</v>
      </c>
      <c r="D74" s="53" t="s">
        <v>342</v>
      </c>
      <c r="E74" s="53">
        <v>2315110372</v>
      </c>
      <c r="F74" s="87" t="s">
        <v>416</v>
      </c>
      <c r="G74" s="88">
        <v>86.85</v>
      </c>
      <c r="H74" s="88">
        <v>0</v>
      </c>
      <c r="I74" s="56">
        <v>86.85</v>
      </c>
      <c r="J74" s="88">
        <v>65.53</v>
      </c>
      <c r="K74" s="89">
        <v>0</v>
      </c>
      <c r="L74" s="55">
        <v>65.53</v>
      </c>
      <c r="M74" s="55">
        <v>84.3</v>
      </c>
      <c r="N74" s="55">
        <v>0</v>
      </c>
      <c r="O74" s="55">
        <v>86.9</v>
      </c>
      <c r="P74" s="55">
        <v>70.865</v>
      </c>
      <c r="Q74" s="57">
        <v>70</v>
      </c>
      <c r="R74" s="24">
        <v>77</v>
      </c>
      <c r="S74" s="80" t="s">
        <v>54</v>
      </c>
      <c r="T74" s="23">
        <v>100</v>
      </c>
      <c r="U74" s="24" t="s">
        <v>55</v>
      </c>
      <c r="V74" s="83"/>
      <c r="W74" s="84"/>
      <c r="X74" s="85"/>
    </row>
    <row r="75" ht="18" customHeight="1" spans="1:24">
      <c r="A75" s="52" t="s">
        <v>29</v>
      </c>
      <c r="B75" s="64" t="s">
        <v>341</v>
      </c>
      <c r="C75" s="65">
        <v>2023</v>
      </c>
      <c r="D75" s="53" t="s">
        <v>347</v>
      </c>
      <c r="E75" s="53">
        <v>2333110435</v>
      </c>
      <c r="F75" s="90" t="s">
        <v>417</v>
      </c>
      <c r="G75" s="91">
        <v>88.94</v>
      </c>
      <c r="H75" s="91">
        <v>0</v>
      </c>
      <c r="I75" s="56">
        <f t="shared" si="23"/>
        <v>88.94</v>
      </c>
      <c r="J75" s="91">
        <v>69.76</v>
      </c>
      <c r="K75" s="92">
        <v>0</v>
      </c>
      <c r="L75" s="55">
        <f t="shared" si="24"/>
        <v>69.76</v>
      </c>
      <c r="M75" s="67">
        <v>50.3</v>
      </c>
      <c r="N75" s="67">
        <v>0</v>
      </c>
      <c r="O75" s="55">
        <f>M75+N75</f>
        <v>50.3</v>
      </c>
      <c r="P75" s="55">
        <f>L75*0.75+I75*0.15+O75*0.1</f>
        <v>70.691</v>
      </c>
      <c r="Q75" s="57">
        <v>71</v>
      </c>
      <c r="R75" s="24">
        <v>58</v>
      </c>
      <c r="S75" s="80" t="s">
        <v>54</v>
      </c>
      <c r="T75" s="23">
        <v>100</v>
      </c>
      <c r="U75" s="28" t="s">
        <v>55</v>
      </c>
      <c r="V75" s="83"/>
      <c r="W75" s="84"/>
      <c r="X75" s="85"/>
    </row>
    <row r="76" ht="18" customHeight="1" spans="1:24">
      <c r="A76" s="52" t="s">
        <v>29</v>
      </c>
      <c r="B76" s="52" t="s">
        <v>341</v>
      </c>
      <c r="C76" s="24">
        <v>2023</v>
      </c>
      <c r="D76" s="53" t="s">
        <v>349</v>
      </c>
      <c r="E76" s="53">
        <v>2333110456</v>
      </c>
      <c r="F76" s="87" t="s">
        <v>418</v>
      </c>
      <c r="G76" s="93">
        <v>88.07</v>
      </c>
      <c r="H76" s="88">
        <v>0</v>
      </c>
      <c r="I76" s="56">
        <f t="shared" si="23"/>
        <v>88.07</v>
      </c>
      <c r="J76" s="94">
        <v>67</v>
      </c>
      <c r="K76" s="89">
        <v>0.5</v>
      </c>
      <c r="L76" s="55">
        <f t="shared" si="24"/>
        <v>67.5</v>
      </c>
      <c r="M76" s="72">
        <v>64.5</v>
      </c>
      <c r="N76" s="55">
        <v>0</v>
      </c>
      <c r="O76" s="55">
        <f>N76+M76</f>
        <v>64.5</v>
      </c>
      <c r="P76" s="55">
        <f>I76*0.15+L76*0.75+O76*0.1</f>
        <v>70.2855</v>
      </c>
      <c r="Q76" s="57">
        <v>72</v>
      </c>
      <c r="R76" s="24">
        <v>71</v>
      </c>
      <c r="S76" s="80" t="s">
        <v>54</v>
      </c>
      <c r="T76" s="23">
        <v>100</v>
      </c>
      <c r="U76" s="28" t="s">
        <v>55</v>
      </c>
      <c r="V76" s="83"/>
      <c r="W76" s="84"/>
      <c r="X76" s="85"/>
    </row>
    <row r="77" ht="18" customHeight="1" spans="1:24">
      <c r="A77" s="52" t="s">
        <v>29</v>
      </c>
      <c r="B77" s="52" t="s">
        <v>341</v>
      </c>
      <c r="C77" s="24">
        <v>2023</v>
      </c>
      <c r="D77" s="53" t="s">
        <v>342</v>
      </c>
      <c r="E77" s="53">
        <v>2333110488</v>
      </c>
      <c r="F77" s="87" t="s">
        <v>419</v>
      </c>
      <c r="G77" s="88">
        <v>89.16</v>
      </c>
      <c r="H77" s="88">
        <v>0</v>
      </c>
      <c r="I77" s="56">
        <v>89.16</v>
      </c>
      <c r="J77" s="88">
        <v>66.37</v>
      </c>
      <c r="K77" s="89">
        <v>0</v>
      </c>
      <c r="L77" s="55">
        <v>66.37</v>
      </c>
      <c r="M77" s="55">
        <v>59.4</v>
      </c>
      <c r="N77" s="55">
        <v>0</v>
      </c>
      <c r="O77" s="55">
        <v>69.05</v>
      </c>
      <c r="P77" s="55">
        <v>70.0565</v>
      </c>
      <c r="Q77" s="57">
        <v>73</v>
      </c>
      <c r="R77" s="24">
        <v>75</v>
      </c>
      <c r="S77" s="80" t="s">
        <v>54</v>
      </c>
      <c r="T77" s="23">
        <v>100</v>
      </c>
      <c r="U77" s="24" t="s">
        <v>55</v>
      </c>
      <c r="V77" s="83"/>
      <c r="W77" s="84"/>
      <c r="X77" s="85"/>
    </row>
    <row r="78" ht="18" customHeight="1" spans="1:24">
      <c r="A78" s="52" t="s">
        <v>29</v>
      </c>
      <c r="B78" s="23" t="s">
        <v>341</v>
      </c>
      <c r="C78" s="24">
        <v>2023</v>
      </c>
      <c r="D78" s="53" t="s">
        <v>345</v>
      </c>
      <c r="E78" s="53">
        <v>2233110371</v>
      </c>
      <c r="F78" s="87" t="s">
        <v>420</v>
      </c>
      <c r="G78" s="88">
        <v>89</v>
      </c>
      <c r="H78" s="88">
        <v>0</v>
      </c>
      <c r="I78" s="56">
        <v>89</v>
      </c>
      <c r="J78" s="93">
        <v>68.546511627907</v>
      </c>
      <c r="K78" s="89">
        <v>0</v>
      </c>
      <c r="L78" s="55">
        <v>68.546511627907</v>
      </c>
      <c r="M78" s="55">
        <v>51.2</v>
      </c>
      <c r="N78" s="55">
        <v>0</v>
      </c>
      <c r="O78" s="55">
        <v>51.2</v>
      </c>
      <c r="P78" s="55">
        <v>69.8798837209303</v>
      </c>
      <c r="Q78" s="57">
        <v>74</v>
      </c>
      <c r="R78" s="24">
        <v>66</v>
      </c>
      <c r="S78" s="80" t="s">
        <v>54</v>
      </c>
      <c r="T78" s="23">
        <v>100</v>
      </c>
      <c r="U78" s="24" t="s">
        <v>55</v>
      </c>
      <c r="V78" s="83"/>
      <c r="W78" s="84"/>
      <c r="X78" s="85"/>
    </row>
    <row r="79" ht="18" customHeight="1" spans="1:24">
      <c r="A79" s="52" t="s">
        <v>29</v>
      </c>
      <c r="B79" s="23" t="s">
        <v>341</v>
      </c>
      <c r="C79" s="24">
        <v>2023</v>
      </c>
      <c r="D79" s="53" t="s">
        <v>345</v>
      </c>
      <c r="E79" s="53">
        <v>2333110388</v>
      </c>
      <c r="F79" s="87" t="s">
        <v>421</v>
      </c>
      <c r="G79" s="88">
        <v>88.904</v>
      </c>
      <c r="H79" s="88">
        <v>0</v>
      </c>
      <c r="I79" s="56">
        <v>88.904</v>
      </c>
      <c r="J79" s="93">
        <v>66.6744186046512</v>
      </c>
      <c r="K79" s="89">
        <v>0</v>
      </c>
      <c r="L79" s="55">
        <v>66.6744186046512</v>
      </c>
      <c r="M79" s="55">
        <v>61.1</v>
      </c>
      <c r="N79" s="55">
        <v>0</v>
      </c>
      <c r="O79" s="55">
        <v>61.1</v>
      </c>
      <c r="P79" s="55">
        <v>69.4514139534884</v>
      </c>
      <c r="Q79" s="57">
        <v>75</v>
      </c>
      <c r="R79" s="24">
        <v>73</v>
      </c>
      <c r="S79" s="27" t="s">
        <v>33</v>
      </c>
      <c r="T79" s="23">
        <v>100</v>
      </c>
      <c r="U79" s="28"/>
      <c r="V79" s="83"/>
      <c r="W79" s="84"/>
      <c r="X79" s="85"/>
    </row>
    <row r="80" ht="18" customHeight="1" spans="1:24">
      <c r="A80" s="52" t="s">
        <v>29</v>
      </c>
      <c r="B80" s="52" t="s">
        <v>341</v>
      </c>
      <c r="C80" s="24">
        <v>2023</v>
      </c>
      <c r="D80" s="53" t="s">
        <v>342</v>
      </c>
      <c r="E80" s="53">
        <v>2333110499</v>
      </c>
      <c r="F80" s="87" t="s">
        <v>422</v>
      </c>
      <c r="G80" s="88">
        <v>87.38</v>
      </c>
      <c r="H80" s="88">
        <v>0</v>
      </c>
      <c r="I80" s="56">
        <v>87.38</v>
      </c>
      <c r="J80" s="88">
        <v>65.23</v>
      </c>
      <c r="K80" s="89">
        <v>0</v>
      </c>
      <c r="L80" s="55">
        <v>65.23</v>
      </c>
      <c r="M80" s="55">
        <v>65.8</v>
      </c>
      <c r="N80" s="55">
        <v>0</v>
      </c>
      <c r="O80" s="55">
        <v>72.6</v>
      </c>
      <c r="P80" s="55">
        <v>69.2895</v>
      </c>
      <c r="Q80" s="57">
        <v>76</v>
      </c>
      <c r="R80" s="24">
        <v>78</v>
      </c>
      <c r="S80" s="80" t="s">
        <v>54</v>
      </c>
      <c r="T80" s="23">
        <v>100</v>
      </c>
      <c r="U80" s="24" t="s">
        <v>55</v>
      </c>
      <c r="V80" s="83"/>
      <c r="W80" s="84"/>
      <c r="X80" s="85"/>
    </row>
    <row r="81" ht="18" customHeight="1" spans="1:24">
      <c r="A81" s="52" t="s">
        <v>29</v>
      </c>
      <c r="B81" s="64" t="s">
        <v>341</v>
      </c>
      <c r="C81" s="65">
        <v>2023</v>
      </c>
      <c r="D81" s="53" t="s">
        <v>347</v>
      </c>
      <c r="E81" s="53">
        <v>2133110308</v>
      </c>
      <c r="F81" s="90" t="s">
        <v>423</v>
      </c>
      <c r="G81" s="91">
        <v>88</v>
      </c>
      <c r="H81" s="91">
        <v>0</v>
      </c>
      <c r="I81" s="56">
        <f t="shared" ref="I81:I83" si="25">G81+H81</f>
        <v>88</v>
      </c>
      <c r="J81" s="91">
        <v>66.83</v>
      </c>
      <c r="K81" s="92">
        <v>0</v>
      </c>
      <c r="L81" s="55">
        <f t="shared" ref="L81:L83" si="26">J81+K81</f>
        <v>66.83</v>
      </c>
      <c r="M81" s="67">
        <v>57</v>
      </c>
      <c r="N81" s="67">
        <v>0</v>
      </c>
      <c r="O81" s="55">
        <f>M81+N81</f>
        <v>57</v>
      </c>
      <c r="P81" s="55">
        <f>L81*0.75+I81*0.15+O81*0.1</f>
        <v>69.0225</v>
      </c>
      <c r="Q81" s="57">
        <v>77</v>
      </c>
      <c r="R81" s="24">
        <v>72</v>
      </c>
      <c r="S81" s="80" t="s">
        <v>54</v>
      </c>
      <c r="T81" s="23">
        <v>100</v>
      </c>
      <c r="U81" s="28" t="s">
        <v>55</v>
      </c>
      <c r="V81" s="83"/>
      <c r="W81" s="84"/>
      <c r="X81" s="85"/>
    </row>
    <row r="82" ht="18" customHeight="1" spans="1:24">
      <c r="A82" s="52" t="s">
        <v>29</v>
      </c>
      <c r="B82" s="23" t="s">
        <v>341</v>
      </c>
      <c r="C82" s="24">
        <v>2023</v>
      </c>
      <c r="D82" s="53" t="s">
        <v>355</v>
      </c>
      <c r="E82" s="53">
        <v>2233110464</v>
      </c>
      <c r="F82" s="87" t="s">
        <v>424</v>
      </c>
      <c r="G82" s="88">
        <v>89</v>
      </c>
      <c r="H82" s="88">
        <v>0</v>
      </c>
      <c r="I82" s="56">
        <f t="shared" si="25"/>
        <v>89</v>
      </c>
      <c r="J82" s="88">
        <v>63.72</v>
      </c>
      <c r="K82" s="89">
        <v>0</v>
      </c>
      <c r="L82" s="55">
        <f t="shared" si="26"/>
        <v>63.72</v>
      </c>
      <c r="M82" s="55">
        <v>75</v>
      </c>
      <c r="N82" s="55">
        <v>0</v>
      </c>
      <c r="O82" s="55">
        <f>M82+N82</f>
        <v>75</v>
      </c>
      <c r="P82" s="55">
        <f t="shared" ref="P82:P90" si="27">I82*0.15+L82*0.75+O82*0.1</f>
        <v>68.64</v>
      </c>
      <c r="Q82" s="57">
        <v>78</v>
      </c>
      <c r="R82" s="24">
        <v>83</v>
      </c>
      <c r="S82" s="80" t="s">
        <v>54</v>
      </c>
      <c r="T82" s="23">
        <v>100</v>
      </c>
      <c r="U82" s="28" t="s">
        <v>55</v>
      </c>
      <c r="V82" s="83"/>
      <c r="W82" s="84"/>
      <c r="X82" s="85"/>
    </row>
    <row r="83" ht="18" customHeight="1" spans="1:24">
      <c r="A83" s="52" t="s">
        <v>29</v>
      </c>
      <c r="B83" s="52" t="s">
        <v>341</v>
      </c>
      <c r="C83" s="24">
        <v>2023</v>
      </c>
      <c r="D83" s="53" t="s">
        <v>349</v>
      </c>
      <c r="E83" s="53">
        <v>2333110453</v>
      </c>
      <c r="F83" s="87" t="s">
        <v>425</v>
      </c>
      <c r="G83" s="93">
        <v>88.11</v>
      </c>
      <c r="H83" s="88">
        <v>0</v>
      </c>
      <c r="I83" s="56">
        <f t="shared" si="25"/>
        <v>88.11</v>
      </c>
      <c r="J83" s="94">
        <v>64.9</v>
      </c>
      <c r="K83" s="89">
        <v>0.2</v>
      </c>
      <c r="L83" s="55">
        <f t="shared" si="26"/>
        <v>65.1</v>
      </c>
      <c r="M83" s="72">
        <v>64.7</v>
      </c>
      <c r="N83" s="55">
        <v>0</v>
      </c>
      <c r="O83" s="55">
        <f t="shared" ref="O83:O87" si="28">N83+M83</f>
        <v>64.7</v>
      </c>
      <c r="P83" s="55">
        <f t="shared" si="27"/>
        <v>68.5115</v>
      </c>
      <c r="Q83" s="57">
        <v>79</v>
      </c>
      <c r="R83" s="24">
        <v>79</v>
      </c>
      <c r="S83" s="80" t="s">
        <v>54</v>
      </c>
      <c r="T83" s="23">
        <v>100</v>
      </c>
      <c r="U83" s="24" t="s">
        <v>55</v>
      </c>
      <c r="V83" s="83"/>
      <c r="W83" s="84"/>
      <c r="X83" s="85"/>
    </row>
    <row r="84" ht="18" customHeight="1" spans="1:24">
      <c r="A84" s="52" t="s">
        <v>29</v>
      </c>
      <c r="B84" s="52" t="s">
        <v>341</v>
      </c>
      <c r="C84" s="24">
        <v>2023</v>
      </c>
      <c r="D84" s="53" t="s">
        <v>342</v>
      </c>
      <c r="E84" s="53">
        <v>2333110490</v>
      </c>
      <c r="F84" s="87" t="s">
        <v>426</v>
      </c>
      <c r="G84" s="88">
        <v>89.16</v>
      </c>
      <c r="H84" s="88">
        <v>1</v>
      </c>
      <c r="I84" s="56">
        <v>90.16</v>
      </c>
      <c r="J84" s="88">
        <v>62.96</v>
      </c>
      <c r="K84" s="89">
        <v>0</v>
      </c>
      <c r="L84" s="55">
        <v>62.96</v>
      </c>
      <c r="M84" s="55">
        <v>69.1</v>
      </c>
      <c r="N84" s="55">
        <v>0</v>
      </c>
      <c r="O84" s="55">
        <v>73.65</v>
      </c>
      <c r="P84" s="55">
        <v>68.109</v>
      </c>
      <c r="Q84" s="57">
        <v>80</v>
      </c>
      <c r="R84" s="24">
        <v>86</v>
      </c>
      <c r="S84" s="80" t="s">
        <v>54</v>
      </c>
      <c r="T84" s="23">
        <v>100</v>
      </c>
      <c r="U84" s="28" t="s">
        <v>55</v>
      </c>
      <c r="V84" s="83"/>
      <c r="W84" s="84"/>
      <c r="X84" s="85"/>
    </row>
    <row r="85" ht="18" customHeight="1" spans="1:24">
      <c r="A85" s="52" t="s">
        <v>29</v>
      </c>
      <c r="B85" s="52" t="s">
        <v>341</v>
      </c>
      <c r="C85" s="24">
        <v>2023</v>
      </c>
      <c r="D85" s="53" t="s">
        <v>349</v>
      </c>
      <c r="E85" s="53">
        <v>2333110450</v>
      </c>
      <c r="F85" s="79" t="s">
        <v>427</v>
      </c>
      <c r="G85" s="70">
        <v>88.64</v>
      </c>
      <c r="H85" s="55">
        <v>0</v>
      </c>
      <c r="I85" s="55">
        <f t="shared" ref="I85:I93" si="29">G85+H85</f>
        <v>88.64</v>
      </c>
      <c r="J85" s="72">
        <v>64</v>
      </c>
      <c r="K85" s="55">
        <v>0</v>
      </c>
      <c r="L85" s="55">
        <f t="shared" ref="L85:L93" si="30">J85+K85</f>
        <v>64</v>
      </c>
      <c r="M85" s="72">
        <v>65.6</v>
      </c>
      <c r="N85" s="55">
        <v>0</v>
      </c>
      <c r="O85" s="55">
        <f t="shared" si="28"/>
        <v>65.6</v>
      </c>
      <c r="P85" s="55">
        <f t="shared" si="27"/>
        <v>67.856</v>
      </c>
      <c r="Q85" s="57">
        <v>81</v>
      </c>
      <c r="R85" s="24">
        <v>82</v>
      </c>
      <c r="S85" s="80" t="s">
        <v>54</v>
      </c>
      <c r="T85" s="23">
        <v>100</v>
      </c>
      <c r="U85" s="24" t="s">
        <v>55</v>
      </c>
      <c r="V85" s="83"/>
      <c r="W85" s="84"/>
      <c r="X85" s="85"/>
    </row>
    <row r="86" ht="18" customHeight="1" spans="1:24">
      <c r="A86" s="52" t="s">
        <v>29</v>
      </c>
      <c r="B86" s="23" t="s">
        <v>341</v>
      </c>
      <c r="C86" s="24">
        <v>2023</v>
      </c>
      <c r="D86" s="53" t="s">
        <v>355</v>
      </c>
      <c r="E86" s="53">
        <v>2333110360</v>
      </c>
      <c r="F86" s="78" t="s">
        <v>428</v>
      </c>
      <c r="G86" s="55">
        <v>88.14</v>
      </c>
      <c r="H86" s="55">
        <v>0</v>
      </c>
      <c r="I86" s="55">
        <f t="shared" si="29"/>
        <v>88.14</v>
      </c>
      <c r="J86" s="55">
        <v>65.92</v>
      </c>
      <c r="K86" s="55">
        <v>0</v>
      </c>
      <c r="L86" s="55">
        <f t="shared" si="30"/>
        <v>65.92</v>
      </c>
      <c r="M86" s="55">
        <v>51.4</v>
      </c>
      <c r="N86" s="55">
        <v>0</v>
      </c>
      <c r="O86" s="55">
        <v>51.4</v>
      </c>
      <c r="P86" s="55">
        <f t="shared" si="27"/>
        <v>67.801</v>
      </c>
      <c r="Q86" s="57">
        <v>82</v>
      </c>
      <c r="R86" s="24">
        <v>76</v>
      </c>
      <c r="S86" s="80" t="s">
        <v>54</v>
      </c>
      <c r="T86" s="23">
        <v>100</v>
      </c>
      <c r="U86" s="28" t="s">
        <v>55</v>
      </c>
      <c r="V86" s="83"/>
      <c r="W86" s="84"/>
      <c r="X86" s="85"/>
    </row>
    <row r="87" ht="18" customHeight="1" spans="1:24">
      <c r="A87" s="52" t="s">
        <v>29</v>
      </c>
      <c r="B87" s="52" t="s">
        <v>341</v>
      </c>
      <c r="C87" s="24">
        <v>2023</v>
      </c>
      <c r="D87" s="53" t="s">
        <v>349</v>
      </c>
      <c r="E87" s="53">
        <v>2333110467</v>
      </c>
      <c r="F87" s="78" t="s">
        <v>429</v>
      </c>
      <c r="G87" s="70">
        <v>87.64</v>
      </c>
      <c r="H87" s="55">
        <v>0</v>
      </c>
      <c r="I87" s="55">
        <f t="shared" si="29"/>
        <v>87.64</v>
      </c>
      <c r="J87" s="72">
        <v>64.2</v>
      </c>
      <c r="K87" s="55">
        <v>0.5</v>
      </c>
      <c r="L87" s="55">
        <f t="shared" si="30"/>
        <v>64.7</v>
      </c>
      <c r="M87" s="72">
        <v>55.7</v>
      </c>
      <c r="N87" s="55">
        <v>0</v>
      </c>
      <c r="O87" s="55">
        <f t="shared" si="28"/>
        <v>55.7</v>
      </c>
      <c r="P87" s="55">
        <f t="shared" si="27"/>
        <v>67.241</v>
      </c>
      <c r="Q87" s="57">
        <v>83</v>
      </c>
      <c r="R87" s="24">
        <v>81</v>
      </c>
      <c r="S87" s="80" t="s">
        <v>54</v>
      </c>
      <c r="T87" s="23">
        <v>100</v>
      </c>
      <c r="U87" s="24" t="s">
        <v>55</v>
      </c>
      <c r="V87" s="83"/>
      <c r="W87" s="84"/>
      <c r="X87" s="85"/>
    </row>
    <row r="88" ht="18" customHeight="1" spans="1:24">
      <c r="A88" s="52" t="s">
        <v>29</v>
      </c>
      <c r="B88" s="23" t="s">
        <v>341</v>
      </c>
      <c r="C88" s="24">
        <v>2023</v>
      </c>
      <c r="D88" s="53" t="s">
        <v>355</v>
      </c>
      <c r="E88" s="53">
        <v>2333110365</v>
      </c>
      <c r="F88" s="78" t="s">
        <v>430</v>
      </c>
      <c r="G88" s="55">
        <v>88.56</v>
      </c>
      <c r="H88" s="55">
        <v>0</v>
      </c>
      <c r="I88" s="55">
        <f t="shared" si="29"/>
        <v>88.56</v>
      </c>
      <c r="J88" s="55">
        <v>64.49</v>
      </c>
      <c r="K88" s="55">
        <v>0</v>
      </c>
      <c r="L88" s="55">
        <f t="shared" si="30"/>
        <v>64.49</v>
      </c>
      <c r="M88" s="55">
        <v>54.1</v>
      </c>
      <c r="N88" s="55">
        <v>0</v>
      </c>
      <c r="O88" s="55">
        <v>54.1</v>
      </c>
      <c r="P88" s="55">
        <f t="shared" si="27"/>
        <v>67.0615</v>
      </c>
      <c r="Q88" s="57">
        <v>84</v>
      </c>
      <c r="R88" s="24">
        <v>80</v>
      </c>
      <c r="S88" s="80" t="s">
        <v>54</v>
      </c>
      <c r="T88" s="23">
        <v>100</v>
      </c>
      <c r="U88" s="28" t="s">
        <v>55</v>
      </c>
      <c r="V88" s="83"/>
      <c r="W88" s="84"/>
      <c r="X88" s="85"/>
    </row>
    <row r="89" ht="18" customHeight="1" spans="1:24">
      <c r="A89" s="52" t="s">
        <v>29</v>
      </c>
      <c r="B89" s="52" t="s">
        <v>341</v>
      </c>
      <c r="C89" s="24">
        <v>2023</v>
      </c>
      <c r="D89" s="53" t="s">
        <v>349</v>
      </c>
      <c r="E89" s="53">
        <v>2333110459</v>
      </c>
      <c r="F89" s="79" t="s">
        <v>431</v>
      </c>
      <c r="G89" s="70">
        <v>88.38</v>
      </c>
      <c r="H89" s="55">
        <v>0.2</v>
      </c>
      <c r="I89" s="55">
        <f t="shared" si="29"/>
        <v>88.58</v>
      </c>
      <c r="J89" s="72">
        <v>63.7</v>
      </c>
      <c r="K89" s="55">
        <v>0</v>
      </c>
      <c r="L89" s="55">
        <f t="shared" si="30"/>
        <v>63.7</v>
      </c>
      <c r="M89" s="72">
        <v>56.75</v>
      </c>
      <c r="N89" s="55">
        <v>0</v>
      </c>
      <c r="O89" s="55">
        <f t="shared" ref="O89:O93" si="31">N89+M89</f>
        <v>56.75</v>
      </c>
      <c r="P89" s="55">
        <f t="shared" si="27"/>
        <v>66.737</v>
      </c>
      <c r="Q89" s="57">
        <v>85</v>
      </c>
      <c r="R89" s="24">
        <v>84</v>
      </c>
      <c r="S89" s="80" t="s">
        <v>54</v>
      </c>
      <c r="T89" s="23">
        <v>100</v>
      </c>
      <c r="U89" s="24" t="s">
        <v>55</v>
      </c>
      <c r="V89" s="83"/>
      <c r="W89" s="84"/>
      <c r="X89" s="85"/>
    </row>
    <row r="90" ht="18" customHeight="1" spans="1:24">
      <c r="A90" s="52" t="s">
        <v>29</v>
      </c>
      <c r="B90" s="23" t="s">
        <v>341</v>
      </c>
      <c r="C90" s="24">
        <v>2023</v>
      </c>
      <c r="D90" s="53" t="s">
        <v>355</v>
      </c>
      <c r="E90" s="53">
        <v>2333110353</v>
      </c>
      <c r="F90" s="78" t="s">
        <v>432</v>
      </c>
      <c r="G90" s="55">
        <v>88.96</v>
      </c>
      <c r="H90" s="55">
        <v>0</v>
      </c>
      <c r="I90" s="55">
        <f t="shared" si="29"/>
        <v>88.96</v>
      </c>
      <c r="J90" s="55">
        <v>63.67</v>
      </c>
      <c r="K90" s="55">
        <v>0</v>
      </c>
      <c r="L90" s="55">
        <f t="shared" si="30"/>
        <v>63.67</v>
      </c>
      <c r="M90" s="55">
        <v>54.9</v>
      </c>
      <c r="N90" s="55">
        <v>0</v>
      </c>
      <c r="O90" s="55">
        <v>54.9</v>
      </c>
      <c r="P90" s="55">
        <f t="shared" si="27"/>
        <v>66.5865</v>
      </c>
      <c r="Q90" s="57">
        <v>86</v>
      </c>
      <c r="R90" s="24">
        <v>85</v>
      </c>
      <c r="S90" s="80" t="s">
        <v>54</v>
      </c>
      <c r="T90" s="23">
        <v>100</v>
      </c>
      <c r="U90" s="28" t="s">
        <v>55</v>
      </c>
      <c r="V90" s="83"/>
      <c r="W90" s="84"/>
      <c r="X90" s="85"/>
    </row>
    <row r="91" ht="18" customHeight="1" spans="1:24">
      <c r="A91" s="52" t="s">
        <v>29</v>
      </c>
      <c r="B91" s="64" t="s">
        <v>341</v>
      </c>
      <c r="C91" s="65">
        <v>2023</v>
      </c>
      <c r="D91" s="53" t="s">
        <v>347</v>
      </c>
      <c r="E91" s="53">
        <v>2333110440</v>
      </c>
      <c r="F91" s="81" t="s">
        <v>433</v>
      </c>
      <c r="G91" s="67">
        <v>88.81</v>
      </c>
      <c r="H91" s="67">
        <v>0</v>
      </c>
      <c r="I91" s="55">
        <f t="shared" si="29"/>
        <v>88.81</v>
      </c>
      <c r="J91" s="67">
        <v>62.22</v>
      </c>
      <c r="K91" s="67">
        <v>0</v>
      </c>
      <c r="L91" s="55">
        <f t="shared" si="30"/>
        <v>62.22</v>
      </c>
      <c r="M91" s="67">
        <v>57.2</v>
      </c>
      <c r="N91" s="67">
        <v>0</v>
      </c>
      <c r="O91" s="55">
        <f>M91+N91</f>
        <v>57.2</v>
      </c>
      <c r="P91" s="55">
        <f>L91*0.75+I91*0.15+O91*0.1</f>
        <v>65.7065</v>
      </c>
      <c r="Q91" s="57">
        <v>87</v>
      </c>
      <c r="R91" s="24">
        <v>87</v>
      </c>
      <c r="S91" s="80" t="s">
        <v>54</v>
      </c>
      <c r="T91" s="23">
        <v>100</v>
      </c>
      <c r="U91" s="28" t="s">
        <v>55</v>
      </c>
      <c r="V91" s="83"/>
      <c r="W91" s="84"/>
      <c r="X91" s="85"/>
    </row>
    <row r="92" ht="18" customHeight="1" spans="1:24">
      <c r="A92" s="52" t="s">
        <v>29</v>
      </c>
      <c r="B92" s="52" t="s">
        <v>341</v>
      </c>
      <c r="C92" s="24">
        <v>2023</v>
      </c>
      <c r="D92" s="53" t="s">
        <v>349</v>
      </c>
      <c r="E92" s="53">
        <v>2333110468</v>
      </c>
      <c r="F92" s="78" t="s">
        <v>434</v>
      </c>
      <c r="G92" s="70">
        <v>87.94</v>
      </c>
      <c r="H92" s="55">
        <v>0</v>
      </c>
      <c r="I92" s="55">
        <f t="shared" si="29"/>
        <v>87.94</v>
      </c>
      <c r="J92" s="72">
        <v>59.27</v>
      </c>
      <c r="K92" s="55">
        <v>1</v>
      </c>
      <c r="L92" s="55">
        <f t="shared" si="30"/>
        <v>60.27</v>
      </c>
      <c r="M92" s="72">
        <v>70.1</v>
      </c>
      <c r="N92" s="55">
        <v>0</v>
      </c>
      <c r="O92" s="55">
        <f t="shared" si="31"/>
        <v>70.1</v>
      </c>
      <c r="P92" s="55">
        <f t="shared" ref="P92:P96" si="32">I92*0.15+L92*0.75+O92*0.1</f>
        <v>65.4035</v>
      </c>
      <c r="Q92" s="57">
        <v>88</v>
      </c>
      <c r="R92" s="24">
        <v>92</v>
      </c>
      <c r="S92" s="80" t="s">
        <v>54</v>
      </c>
      <c r="T92" s="23">
        <v>100</v>
      </c>
      <c r="U92" s="28" t="s">
        <v>55</v>
      </c>
      <c r="V92" s="83"/>
      <c r="W92" s="84"/>
      <c r="X92" s="85"/>
    </row>
    <row r="93" ht="18" customHeight="1" spans="1:24">
      <c r="A93" s="52" t="s">
        <v>29</v>
      </c>
      <c r="B93" s="52" t="s">
        <v>341</v>
      </c>
      <c r="C93" s="24">
        <v>2023</v>
      </c>
      <c r="D93" s="53" t="s">
        <v>349</v>
      </c>
      <c r="E93" s="53">
        <v>2333110446</v>
      </c>
      <c r="F93" s="79" t="s">
        <v>435</v>
      </c>
      <c r="G93" s="70">
        <v>88.46</v>
      </c>
      <c r="H93" s="55">
        <v>1.75</v>
      </c>
      <c r="I93" s="55">
        <f t="shared" si="29"/>
        <v>90.21</v>
      </c>
      <c r="J93" s="72">
        <v>60.55</v>
      </c>
      <c r="K93" s="55">
        <v>0</v>
      </c>
      <c r="L93" s="55">
        <f t="shared" si="30"/>
        <v>60.55</v>
      </c>
      <c r="M93" s="72">
        <v>64.2</v>
      </c>
      <c r="N93" s="55">
        <v>0</v>
      </c>
      <c r="O93" s="55">
        <f t="shared" si="31"/>
        <v>64.2</v>
      </c>
      <c r="P93" s="55">
        <f t="shared" si="32"/>
        <v>65.364</v>
      </c>
      <c r="Q93" s="57">
        <v>89</v>
      </c>
      <c r="R93" s="24">
        <v>88</v>
      </c>
      <c r="S93" s="80" t="s">
        <v>54</v>
      </c>
      <c r="T93" s="23">
        <v>100</v>
      </c>
      <c r="U93" s="24" t="s">
        <v>55</v>
      </c>
      <c r="V93" s="83"/>
      <c r="W93" s="84"/>
      <c r="X93" s="85"/>
    </row>
    <row r="94" ht="18" customHeight="1" spans="1:24">
      <c r="A94" s="52" t="s">
        <v>29</v>
      </c>
      <c r="B94" s="52" t="s">
        <v>341</v>
      </c>
      <c r="C94" s="24">
        <v>2023</v>
      </c>
      <c r="D94" s="53" t="s">
        <v>342</v>
      </c>
      <c r="E94" s="53">
        <v>2315110278</v>
      </c>
      <c r="F94" s="78" t="s">
        <v>436</v>
      </c>
      <c r="G94" s="55">
        <v>88.88</v>
      </c>
      <c r="H94" s="55">
        <v>0</v>
      </c>
      <c r="I94" s="55">
        <v>88.88</v>
      </c>
      <c r="J94" s="55">
        <v>59.71</v>
      </c>
      <c r="K94" s="55">
        <v>0</v>
      </c>
      <c r="L94" s="55">
        <v>59.71</v>
      </c>
      <c r="M94" s="55">
        <v>52.7</v>
      </c>
      <c r="N94" s="55">
        <v>0</v>
      </c>
      <c r="O94" s="55">
        <v>60.15</v>
      </c>
      <c r="P94" s="55">
        <v>64.1295</v>
      </c>
      <c r="Q94" s="57">
        <v>90</v>
      </c>
      <c r="R94" s="24">
        <v>91</v>
      </c>
      <c r="S94" s="80" t="s">
        <v>54</v>
      </c>
      <c r="T94" s="23">
        <v>100</v>
      </c>
      <c r="U94" s="24" t="s">
        <v>55</v>
      </c>
      <c r="V94" s="83"/>
      <c r="W94" s="84"/>
      <c r="X94" s="85"/>
    </row>
    <row r="95" ht="18" customHeight="1" spans="1:24">
      <c r="A95" s="52" t="s">
        <v>29</v>
      </c>
      <c r="B95" s="23" t="s">
        <v>341</v>
      </c>
      <c r="C95" s="24">
        <v>2023</v>
      </c>
      <c r="D95" s="53" t="s">
        <v>345</v>
      </c>
      <c r="E95" s="53">
        <v>2233110360</v>
      </c>
      <c r="F95" s="78" t="s">
        <v>437</v>
      </c>
      <c r="G95" s="55">
        <v>87.288</v>
      </c>
      <c r="H95" s="55">
        <v>0</v>
      </c>
      <c r="I95" s="55">
        <v>87.288</v>
      </c>
      <c r="J95" s="70">
        <v>60.3488372093023</v>
      </c>
      <c r="K95" s="72">
        <v>0</v>
      </c>
      <c r="L95" s="55">
        <v>60.3488372093023</v>
      </c>
      <c r="M95" s="55">
        <v>54.7</v>
      </c>
      <c r="N95" s="55">
        <v>0</v>
      </c>
      <c r="O95" s="55">
        <v>54.7</v>
      </c>
      <c r="P95" s="55">
        <v>63.8248279069767</v>
      </c>
      <c r="Q95" s="57">
        <v>91</v>
      </c>
      <c r="R95" s="24">
        <v>89</v>
      </c>
      <c r="S95" s="80" t="s">
        <v>54</v>
      </c>
      <c r="T95" s="23">
        <v>100</v>
      </c>
      <c r="U95" s="24" t="s">
        <v>55</v>
      </c>
      <c r="V95" s="83"/>
      <c r="W95" s="84"/>
      <c r="X95" s="85"/>
    </row>
    <row r="96" ht="18" customHeight="1" spans="1:24">
      <c r="A96" s="52" t="s">
        <v>29</v>
      </c>
      <c r="B96" s="23" t="s">
        <v>341</v>
      </c>
      <c r="C96" s="24">
        <v>2023</v>
      </c>
      <c r="D96" s="53" t="s">
        <v>355</v>
      </c>
      <c r="E96" s="53">
        <v>2233110333</v>
      </c>
      <c r="F96" s="78" t="s">
        <v>438</v>
      </c>
      <c r="G96" s="55">
        <v>88.66</v>
      </c>
      <c r="H96" s="55">
        <v>0</v>
      </c>
      <c r="I96" s="55">
        <f t="shared" ref="I96:I99" si="33">G96+H96</f>
        <v>88.66</v>
      </c>
      <c r="J96" s="55">
        <v>58.81</v>
      </c>
      <c r="K96" s="55">
        <v>0</v>
      </c>
      <c r="L96" s="55">
        <f t="shared" ref="L96:L99" si="34">J96+K96</f>
        <v>58.81</v>
      </c>
      <c r="M96" s="55">
        <v>63</v>
      </c>
      <c r="N96" s="55">
        <v>0</v>
      </c>
      <c r="O96" s="55">
        <f t="shared" ref="O96:O101" si="35">M96+N96</f>
        <v>63</v>
      </c>
      <c r="P96" s="55">
        <f t="shared" si="32"/>
        <v>63.7065</v>
      </c>
      <c r="Q96" s="57">
        <v>92</v>
      </c>
      <c r="R96" s="24">
        <v>94</v>
      </c>
      <c r="S96" s="80" t="s">
        <v>54</v>
      </c>
      <c r="T96" s="23">
        <v>100</v>
      </c>
      <c r="U96" s="28" t="s">
        <v>55</v>
      </c>
      <c r="V96" s="83"/>
      <c r="W96" s="84"/>
      <c r="X96" s="85"/>
    </row>
    <row r="97" ht="18" customHeight="1" spans="1:24">
      <c r="A97" s="52" t="s">
        <v>29</v>
      </c>
      <c r="B97" s="23" t="s">
        <v>341</v>
      </c>
      <c r="C97" s="24">
        <v>2023</v>
      </c>
      <c r="D97" s="53" t="s">
        <v>345</v>
      </c>
      <c r="E97" s="53">
        <v>2333110382</v>
      </c>
      <c r="F97" s="78" t="s">
        <v>439</v>
      </c>
      <c r="G97" s="55">
        <v>85.696</v>
      </c>
      <c r="H97" s="55">
        <v>0</v>
      </c>
      <c r="I97" s="55">
        <v>85.696</v>
      </c>
      <c r="J97" s="70">
        <v>60.1279069767442</v>
      </c>
      <c r="K97" s="55">
        <v>0</v>
      </c>
      <c r="L97" s="55">
        <v>60.1279069767442</v>
      </c>
      <c r="M97" s="55">
        <v>55.2</v>
      </c>
      <c r="N97" s="55">
        <v>0</v>
      </c>
      <c r="O97" s="55">
        <v>55.2</v>
      </c>
      <c r="P97" s="55">
        <v>63.4703302325581</v>
      </c>
      <c r="Q97" s="57">
        <v>93</v>
      </c>
      <c r="R97" s="24">
        <v>90</v>
      </c>
      <c r="S97" s="80" t="s">
        <v>54</v>
      </c>
      <c r="T97" s="23">
        <v>100</v>
      </c>
      <c r="U97" s="28" t="s">
        <v>55</v>
      </c>
      <c r="V97" s="83"/>
      <c r="W97" s="84"/>
      <c r="X97" s="85"/>
    </row>
    <row r="98" ht="18" customHeight="1" spans="1:24">
      <c r="A98" s="52" t="s">
        <v>29</v>
      </c>
      <c r="B98" s="52" t="s">
        <v>341</v>
      </c>
      <c r="C98" s="24">
        <v>2023</v>
      </c>
      <c r="D98" s="53" t="s">
        <v>349</v>
      </c>
      <c r="E98" s="53">
        <v>2333110449</v>
      </c>
      <c r="F98" s="79" t="s">
        <v>440</v>
      </c>
      <c r="G98" s="70">
        <v>88.54</v>
      </c>
      <c r="H98" s="55">
        <v>1</v>
      </c>
      <c r="I98" s="55">
        <f t="shared" si="33"/>
        <v>89.54</v>
      </c>
      <c r="J98" s="72">
        <v>57</v>
      </c>
      <c r="K98" s="55">
        <v>0</v>
      </c>
      <c r="L98" s="55">
        <f t="shared" si="34"/>
        <v>57</v>
      </c>
      <c r="M98" s="72">
        <v>59.8</v>
      </c>
      <c r="N98" s="55">
        <v>0</v>
      </c>
      <c r="O98" s="55">
        <f>N98+M98</f>
        <v>59.8</v>
      </c>
      <c r="P98" s="55">
        <f>I98*0.15+L98*0.75+O98*0.1</f>
        <v>62.161</v>
      </c>
      <c r="Q98" s="57">
        <v>94</v>
      </c>
      <c r="R98" s="24">
        <v>96</v>
      </c>
      <c r="S98" s="80" t="s">
        <v>54</v>
      </c>
      <c r="T98" s="23">
        <v>100</v>
      </c>
      <c r="U98" s="24" t="s">
        <v>55</v>
      </c>
      <c r="V98" s="83"/>
      <c r="W98" s="84"/>
      <c r="X98" s="85"/>
    </row>
    <row r="99" ht="18" customHeight="1" spans="1:24">
      <c r="A99" s="52" t="s">
        <v>29</v>
      </c>
      <c r="B99" s="64" t="s">
        <v>341</v>
      </c>
      <c r="C99" s="65">
        <v>2023</v>
      </c>
      <c r="D99" s="53" t="s">
        <v>347</v>
      </c>
      <c r="E99" s="53">
        <v>2333110427</v>
      </c>
      <c r="F99" s="81" t="s">
        <v>441</v>
      </c>
      <c r="G99" s="67">
        <v>88.66</v>
      </c>
      <c r="H99" s="67">
        <v>0</v>
      </c>
      <c r="I99" s="55">
        <f t="shared" si="33"/>
        <v>88.66</v>
      </c>
      <c r="J99" s="67">
        <v>58.57</v>
      </c>
      <c r="K99" s="67">
        <v>0</v>
      </c>
      <c r="L99" s="55">
        <f t="shared" si="34"/>
        <v>58.57</v>
      </c>
      <c r="M99" s="67">
        <v>44.8</v>
      </c>
      <c r="N99" s="67">
        <v>0</v>
      </c>
      <c r="O99" s="55">
        <f t="shared" si="35"/>
        <v>44.8</v>
      </c>
      <c r="P99" s="55">
        <f>L99*0.75+I99*0.15+O99*0.1</f>
        <v>61.7065</v>
      </c>
      <c r="Q99" s="57">
        <v>95</v>
      </c>
      <c r="R99" s="24">
        <v>95</v>
      </c>
      <c r="S99" s="80" t="s">
        <v>54</v>
      </c>
      <c r="T99" s="23">
        <v>100</v>
      </c>
      <c r="U99" s="24" t="s">
        <v>55</v>
      </c>
      <c r="V99" s="83"/>
      <c r="W99" s="84"/>
      <c r="X99" s="85"/>
    </row>
    <row r="100" ht="18" customHeight="1" spans="1:24">
      <c r="A100" s="52" t="s">
        <v>29</v>
      </c>
      <c r="B100" s="23" t="s">
        <v>341</v>
      </c>
      <c r="C100" s="24">
        <v>2023</v>
      </c>
      <c r="D100" s="53" t="s">
        <v>345</v>
      </c>
      <c r="E100" s="53">
        <v>2333110407</v>
      </c>
      <c r="F100" s="78" t="s">
        <v>442</v>
      </c>
      <c r="G100" s="55">
        <v>88.736</v>
      </c>
      <c r="H100" s="55">
        <v>0</v>
      </c>
      <c r="I100" s="55">
        <v>88.736</v>
      </c>
      <c r="J100" s="70">
        <v>58.8604651162791</v>
      </c>
      <c r="K100" s="55">
        <v>0</v>
      </c>
      <c r="L100" s="55">
        <v>58.8604651162791</v>
      </c>
      <c r="M100" s="55">
        <v>42.2</v>
      </c>
      <c r="N100" s="55">
        <v>0</v>
      </c>
      <c r="O100" s="55">
        <v>42.2</v>
      </c>
      <c r="P100" s="55">
        <v>61.6757488372093</v>
      </c>
      <c r="Q100" s="57">
        <v>96</v>
      </c>
      <c r="R100" s="24">
        <v>93</v>
      </c>
      <c r="S100" s="80" t="s">
        <v>54</v>
      </c>
      <c r="T100" s="23">
        <v>100</v>
      </c>
      <c r="U100" s="24" t="s">
        <v>55</v>
      </c>
      <c r="V100" s="83"/>
      <c r="W100" s="84"/>
      <c r="X100" s="85"/>
    </row>
    <row r="101" ht="18" customHeight="1" spans="1:24">
      <c r="A101" s="52" t="s">
        <v>29</v>
      </c>
      <c r="B101" s="23" t="s">
        <v>341</v>
      </c>
      <c r="C101" s="24">
        <v>2023</v>
      </c>
      <c r="D101" s="53" t="s">
        <v>355</v>
      </c>
      <c r="E101" s="53">
        <v>2233110334</v>
      </c>
      <c r="F101" s="78" t="s">
        <v>443</v>
      </c>
      <c r="G101" s="55">
        <v>88.18</v>
      </c>
      <c r="H101" s="55">
        <v>0</v>
      </c>
      <c r="I101" s="55">
        <f>G101+H101</f>
        <v>88.18</v>
      </c>
      <c r="J101" s="55">
        <v>54.39</v>
      </c>
      <c r="K101" s="55">
        <v>0</v>
      </c>
      <c r="L101" s="55">
        <f>J101+K101</f>
        <v>54.39</v>
      </c>
      <c r="M101" s="55">
        <v>65</v>
      </c>
      <c r="N101" s="55">
        <v>0</v>
      </c>
      <c r="O101" s="55">
        <f t="shared" si="35"/>
        <v>65</v>
      </c>
      <c r="P101" s="55">
        <f>I101*0.15+L101*0.75+O101*0.1</f>
        <v>60.5195</v>
      </c>
      <c r="Q101" s="57">
        <v>97</v>
      </c>
      <c r="R101" s="24">
        <v>97</v>
      </c>
      <c r="S101" s="80" t="s">
        <v>54</v>
      </c>
      <c r="T101" s="23">
        <v>100</v>
      </c>
      <c r="U101" s="24" t="s">
        <v>55</v>
      </c>
      <c r="V101" s="83"/>
      <c r="W101" s="84"/>
      <c r="X101" s="85"/>
    </row>
    <row r="102" ht="18" customHeight="1" spans="1:24">
      <c r="A102" s="52" t="s">
        <v>29</v>
      </c>
      <c r="B102" s="52" t="s">
        <v>341</v>
      </c>
      <c r="C102" s="24">
        <v>2023</v>
      </c>
      <c r="D102" s="53" t="s">
        <v>342</v>
      </c>
      <c r="E102" s="53">
        <v>2233110463</v>
      </c>
      <c r="F102" s="78" t="s">
        <v>444</v>
      </c>
      <c r="G102" s="55">
        <v>89.6</v>
      </c>
      <c r="H102" s="25">
        <v>-5</v>
      </c>
      <c r="I102" s="55">
        <v>84.6</v>
      </c>
      <c r="J102" s="55">
        <v>53.86</v>
      </c>
      <c r="K102" s="55">
        <v>0</v>
      </c>
      <c r="L102" s="55">
        <v>53.86</v>
      </c>
      <c r="M102" s="55">
        <v>69.4</v>
      </c>
      <c r="N102" s="55">
        <v>0</v>
      </c>
      <c r="O102" s="55">
        <v>69.4</v>
      </c>
      <c r="P102" s="55">
        <v>60.025</v>
      </c>
      <c r="Q102" s="57">
        <v>98</v>
      </c>
      <c r="R102" s="24">
        <v>98</v>
      </c>
      <c r="S102" s="80" t="s">
        <v>54</v>
      </c>
      <c r="T102" s="23">
        <v>100</v>
      </c>
      <c r="U102" s="24" t="s">
        <v>55</v>
      </c>
      <c r="V102" s="83"/>
      <c r="W102" s="84"/>
      <c r="X102" s="85"/>
    </row>
    <row r="103" ht="18" customHeight="1" spans="1:24">
      <c r="A103" s="52" t="s">
        <v>29</v>
      </c>
      <c r="B103" s="52" t="s">
        <v>341</v>
      </c>
      <c r="C103" s="24">
        <v>2023</v>
      </c>
      <c r="D103" s="53" t="s">
        <v>342</v>
      </c>
      <c r="E103" s="53">
        <v>2333110498</v>
      </c>
      <c r="F103" s="78" t="s">
        <v>445</v>
      </c>
      <c r="G103" s="55">
        <v>85.89</v>
      </c>
      <c r="H103" s="55">
        <v>0</v>
      </c>
      <c r="I103" s="55">
        <v>85.89</v>
      </c>
      <c r="J103" s="55">
        <v>51.26</v>
      </c>
      <c r="K103" s="55">
        <v>0</v>
      </c>
      <c r="L103" s="55">
        <v>51.26</v>
      </c>
      <c r="M103" s="55">
        <v>55.8</v>
      </c>
      <c r="N103" s="55">
        <v>0</v>
      </c>
      <c r="O103" s="55">
        <v>65.25</v>
      </c>
      <c r="P103" s="55">
        <v>57.8535</v>
      </c>
      <c r="Q103" s="57">
        <v>99</v>
      </c>
      <c r="R103" s="24">
        <v>99</v>
      </c>
      <c r="S103" s="80" t="s">
        <v>54</v>
      </c>
      <c r="T103" s="23">
        <v>100</v>
      </c>
      <c r="U103" s="24" t="s">
        <v>55</v>
      </c>
      <c r="V103" s="83"/>
      <c r="W103" s="84"/>
      <c r="X103" s="85"/>
    </row>
    <row r="104" ht="18" customHeight="1" spans="1:24">
      <c r="A104" s="52" t="s">
        <v>29</v>
      </c>
      <c r="B104" s="23" t="s">
        <v>341</v>
      </c>
      <c r="C104" s="24">
        <v>2023</v>
      </c>
      <c r="D104" s="53" t="s">
        <v>355</v>
      </c>
      <c r="E104" s="53">
        <v>2133110310</v>
      </c>
      <c r="F104" s="78" t="s">
        <v>446</v>
      </c>
      <c r="G104" s="55">
        <v>87.82</v>
      </c>
      <c r="H104" s="55">
        <v>0</v>
      </c>
      <c r="I104" s="55">
        <f>G104+H104</f>
        <v>87.82</v>
      </c>
      <c r="J104" s="55">
        <v>49.95</v>
      </c>
      <c r="K104" s="55">
        <v>0</v>
      </c>
      <c r="L104" s="55">
        <f>J104+K104</f>
        <v>49.95</v>
      </c>
      <c r="M104" s="55">
        <v>60</v>
      </c>
      <c r="N104" s="55">
        <v>0</v>
      </c>
      <c r="O104" s="55">
        <v>60</v>
      </c>
      <c r="P104" s="55">
        <f>I104*0.15+L104*0.75+O104*0.1</f>
        <v>56.6355</v>
      </c>
      <c r="Q104" s="57">
        <v>100</v>
      </c>
      <c r="R104" s="24">
        <v>100</v>
      </c>
      <c r="S104" s="80" t="s">
        <v>54</v>
      </c>
      <c r="T104" s="23">
        <v>100</v>
      </c>
      <c r="U104" s="24" t="s">
        <v>55</v>
      </c>
      <c r="V104" s="83"/>
      <c r="W104" s="84"/>
      <c r="X104" s="85"/>
    </row>
    <row r="105" spans="1:24">
      <c r="A105" s="37" t="s">
        <v>104</v>
      </c>
      <c r="B105" s="38" t="s">
        <v>105</v>
      </c>
      <c r="C105" s="5"/>
      <c r="D105" s="38"/>
      <c r="E105" s="95"/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38"/>
      <c r="R105" s="38"/>
      <c r="S105" s="38"/>
      <c r="T105" s="38"/>
      <c r="U105" s="9"/>
      <c r="V105" s="9"/>
      <c r="W105" s="5"/>
      <c r="X105" s="3"/>
    </row>
    <row r="106" spans="1:24">
      <c r="A106" s="39"/>
      <c r="B106" s="40" t="s">
        <v>106</v>
      </c>
      <c r="C106" s="5"/>
      <c r="D106" s="38"/>
      <c r="E106" s="95"/>
      <c r="F106" s="96"/>
      <c r="G106" s="96"/>
      <c r="H106" s="96"/>
      <c r="I106" s="96"/>
      <c r="J106" s="96"/>
      <c r="K106" s="96"/>
      <c r="L106" s="96"/>
      <c r="M106" s="96"/>
      <c r="N106" s="96"/>
      <c r="O106" s="96"/>
      <c r="P106" s="96"/>
      <c r="Q106" s="38"/>
      <c r="R106" s="38"/>
      <c r="S106" s="38"/>
      <c r="T106" s="38"/>
      <c r="U106" s="9"/>
      <c r="V106" s="9"/>
      <c r="W106" s="5"/>
      <c r="X106" s="3"/>
    </row>
    <row r="107" spans="1:24">
      <c r="A107" s="39"/>
      <c r="B107" s="38" t="s">
        <v>107</v>
      </c>
      <c r="C107" s="5"/>
      <c r="D107" s="38"/>
      <c r="E107" s="95"/>
      <c r="F107" s="96"/>
      <c r="G107" s="96"/>
      <c r="H107" s="96"/>
      <c r="I107" s="96"/>
      <c r="J107" s="96"/>
      <c r="K107" s="96"/>
      <c r="L107" s="96"/>
      <c r="M107" s="96"/>
      <c r="N107" s="96"/>
      <c r="O107" s="96"/>
      <c r="P107" s="96"/>
      <c r="Q107" s="38"/>
      <c r="R107" s="38"/>
      <c r="S107" s="38"/>
      <c r="T107" s="38"/>
      <c r="U107" s="9"/>
      <c r="V107" s="9"/>
      <c r="W107" s="5"/>
      <c r="X107" s="3"/>
    </row>
    <row r="108" spans="1:24">
      <c r="A108" s="39"/>
      <c r="B108" s="38" t="s">
        <v>108</v>
      </c>
      <c r="C108" s="3"/>
      <c r="D108" s="38"/>
      <c r="E108" s="95"/>
      <c r="F108" s="96"/>
      <c r="G108" s="96"/>
      <c r="H108" s="96"/>
      <c r="I108" s="96"/>
      <c r="J108" s="96"/>
      <c r="K108" s="96"/>
      <c r="L108" s="96"/>
      <c r="M108" s="96"/>
      <c r="N108" s="96"/>
      <c r="O108" s="96"/>
      <c r="P108" s="96"/>
      <c r="Q108" s="38"/>
      <c r="R108" s="38"/>
      <c r="S108" s="38"/>
      <c r="T108" s="38"/>
      <c r="U108" s="9"/>
      <c r="V108" s="9"/>
      <c r="W108" s="5"/>
      <c r="X108" s="3"/>
    </row>
    <row r="109" spans="1:24">
      <c r="A109" s="41"/>
      <c r="B109" s="40" t="s">
        <v>109</v>
      </c>
      <c r="C109" s="3"/>
      <c r="D109" s="38"/>
      <c r="E109" s="95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38"/>
      <c r="R109" s="38"/>
      <c r="S109" s="38"/>
      <c r="T109" s="38"/>
      <c r="U109" s="9"/>
      <c r="V109" s="9"/>
      <c r="W109" s="5"/>
      <c r="X109" s="3"/>
    </row>
    <row r="110" spans="1:24">
      <c r="A110" s="3"/>
      <c r="B110" s="3"/>
      <c r="C110" s="5"/>
      <c r="D110" s="3"/>
      <c r="E110" s="42"/>
      <c r="F110" s="43"/>
      <c r="G110" s="44"/>
      <c r="H110" s="44"/>
      <c r="I110" s="44"/>
      <c r="J110" s="44"/>
      <c r="K110" s="44"/>
      <c r="L110" s="44"/>
      <c r="M110" s="44"/>
      <c r="N110" s="44"/>
      <c r="O110" s="44"/>
      <c r="P110" s="43"/>
      <c r="Q110" s="6"/>
      <c r="R110" s="3"/>
      <c r="S110" s="7"/>
      <c r="T110" s="3"/>
      <c r="U110" s="9"/>
      <c r="V110" s="9"/>
      <c r="W110" s="5"/>
      <c r="X110" s="3"/>
    </row>
    <row r="111" spans="1:24">
      <c r="A111" s="3"/>
      <c r="B111" s="3"/>
      <c r="C111" s="5"/>
      <c r="D111" s="3"/>
      <c r="E111" s="42"/>
      <c r="F111" s="43"/>
      <c r="G111" s="44"/>
      <c r="H111" s="44"/>
      <c r="I111" s="44"/>
      <c r="J111" s="44"/>
      <c r="K111" s="44"/>
      <c r="L111" s="44"/>
      <c r="M111" s="44"/>
      <c r="N111" s="44"/>
      <c r="O111" s="44"/>
      <c r="P111" s="43"/>
      <c r="Q111" s="6"/>
      <c r="R111" s="3"/>
      <c r="S111" s="7"/>
      <c r="T111" s="3"/>
      <c r="U111" s="9"/>
      <c r="V111" s="9"/>
      <c r="W111" s="5"/>
      <c r="X111" s="3"/>
    </row>
    <row r="112" spans="1:24">
      <c r="A112" s="3"/>
      <c r="B112" s="3"/>
      <c r="C112" s="5"/>
      <c r="D112" s="3"/>
      <c r="E112" s="42"/>
      <c r="F112" s="43"/>
      <c r="G112" s="44"/>
      <c r="H112" s="44"/>
      <c r="I112" s="44"/>
      <c r="J112" s="44"/>
      <c r="K112" s="44"/>
      <c r="L112" s="44"/>
      <c r="M112" s="44"/>
      <c r="N112" s="44"/>
      <c r="O112" s="44"/>
      <c r="P112" s="43"/>
      <c r="Q112" s="6"/>
      <c r="R112" s="3"/>
      <c r="S112" s="7"/>
      <c r="T112" s="3"/>
      <c r="U112" s="9"/>
      <c r="V112" s="9"/>
      <c r="W112" s="5"/>
      <c r="X112" s="3"/>
    </row>
  </sheetData>
  <autoFilter xmlns:etc="http://www.wps.cn/officeDocument/2017/etCustomData" ref="A4:X109" etc:filterBottomFollowUsedRange="0">
    <extLst/>
  </autoFilter>
  <dataValidations count="6">
    <dataValidation type="list" allowBlank="1" showInputMessage="1" showErrorMessage="1" sqref="U73 U91">
      <formula1>"一等奖学金,二等奖学金,三等奖学金,课程考核不合格,德育分未达标,体育成绩不合格,违纪"</formula1>
    </dataValidation>
    <dataValidation type="list" allowBlank="1" showInputMessage="1" showErrorMessage="1" sqref="S29:S104">
      <formula1>"是,否"</formula1>
    </dataValidation>
    <dataValidation type="list" allowBlank="1" showInputMessage="1" showErrorMessage="1" sqref="U1:U72 U74:U90 U92:U102 U104:U112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34:V112">
      <formula1>$CK$8:$CK$11</formula1>
    </dataValidation>
    <dataValidation type="list" allowBlank="1" showInputMessage="1" showErrorMessage="1" sqref="V5:V33">
      <formula1>"学业进步奖,研究与创新奖,道德风尚奖,文体活动奖,社会工作奖"</formula1>
    </dataValidation>
    <dataValidation type="list" allowBlank="1" showInputMessage="1" showErrorMessage="1" sqref="W1:W112">
      <formula1>"三好学生,三好学生标兵,优秀学生干部"</formula1>
    </dataValidation>
  </dataValidations>
  <pageMargins left="0.751388888888889" right="0.751388888888889" top="1" bottom="1" header="0.5" footer="0.5"/>
  <pageSetup paperSize="9" scale="54" fitToHeight="0" orientation="landscape" horizontalDpi="600"/>
  <headerFooter>
    <oddFooter>&amp;C第 &amp;P 页</oddFooter>
  </headerFooter>
  <ignoredErrors>
    <ignoredError sqref="O46:P46 P91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X12"/>
  <sheetViews>
    <sheetView workbookViewId="0">
      <selection activeCell="I25" sqref="I25"/>
    </sheetView>
  </sheetViews>
  <sheetFormatPr defaultColWidth="9" defaultRowHeight="13.5"/>
  <cols>
    <col min="1" max="1" width="26.375" customWidth="1"/>
    <col min="2" max="2" width="12.75" customWidth="1"/>
    <col min="3" max="3" width="7.125" customWidth="1"/>
    <col min="4" max="4" width="12.75" customWidth="1"/>
    <col min="5" max="5" width="10.25" customWidth="1"/>
    <col min="8" max="8" width="7.5" customWidth="1"/>
    <col min="9" max="9" width="6.75" customWidth="1"/>
    <col min="10" max="10" width="7.75" customWidth="1"/>
    <col min="11" max="11" width="7.625" customWidth="1"/>
    <col min="12" max="12" width="6.625" customWidth="1"/>
    <col min="13" max="13" width="7.25" customWidth="1"/>
    <col min="14" max="14" width="7" customWidth="1"/>
    <col min="15" max="15" width="7.25" customWidth="1"/>
    <col min="16" max="16" width="7.125" customWidth="1"/>
    <col min="21" max="22" width="7.75" customWidth="1"/>
    <col min="23" max="23" width="8.625" customWidth="1"/>
  </cols>
  <sheetData>
    <row r="1" ht="14.25" spans="1:24">
      <c r="A1" s="1" t="s">
        <v>0</v>
      </c>
      <c r="B1" s="1"/>
      <c r="C1" s="2"/>
      <c r="D1" s="3"/>
      <c r="E1" s="3"/>
      <c r="F1" s="3"/>
      <c r="G1" s="4"/>
      <c r="H1" s="5"/>
      <c r="I1" s="4"/>
      <c r="J1" s="4"/>
      <c r="K1" s="5"/>
      <c r="L1" s="5"/>
      <c r="M1" s="4"/>
      <c r="N1" s="5"/>
      <c r="O1" s="4"/>
      <c r="P1" s="6"/>
      <c r="Q1" s="6"/>
      <c r="R1" s="3"/>
      <c r="S1" s="7"/>
      <c r="T1" s="8"/>
      <c r="U1" s="9"/>
      <c r="V1" s="9"/>
      <c r="W1" s="5"/>
      <c r="X1" s="3"/>
    </row>
    <row r="2" ht="18.75" spans="1:24">
      <c r="A2" s="10" t="s">
        <v>447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1"/>
      <c r="V2" s="11"/>
      <c r="W2" s="10"/>
      <c r="X2" s="7"/>
    </row>
    <row r="3" ht="15.75" spans="1:24">
      <c r="A3" s="12" t="s">
        <v>189</v>
      </c>
      <c r="B3" s="12"/>
      <c r="C3" s="12" t="s">
        <v>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2" t="s">
        <v>4</v>
      </c>
      <c r="R3" s="13"/>
      <c r="S3" s="14"/>
      <c r="T3" s="13"/>
      <c r="U3" s="13"/>
      <c r="V3" s="15"/>
      <c r="W3" s="16"/>
      <c r="X3" s="16"/>
    </row>
    <row r="4" ht="40.5" spans="1:24">
      <c r="A4" s="17" t="s">
        <v>5</v>
      </c>
      <c r="B4" s="17" t="s">
        <v>6</v>
      </c>
      <c r="C4" s="18" t="s">
        <v>7</v>
      </c>
      <c r="D4" s="17" t="s">
        <v>8</v>
      </c>
      <c r="E4" s="17" t="s">
        <v>9</v>
      </c>
      <c r="F4" s="17" t="s">
        <v>10</v>
      </c>
      <c r="G4" s="19" t="s">
        <v>11</v>
      </c>
      <c r="H4" s="18" t="s">
        <v>12</v>
      </c>
      <c r="I4" s="19" t="s">
        <v>13</v>
      </c>
      <c r="J4" s="19" t="s">
        <v>14</v>
      </c>
      <c r="K4" s="18" t="s">
        <v>15</v>
      </c>
      <c r="L4" s="18" t="s">
        <v>16</v>
      </c>
      <c r="M4" s="19" t="s">
        <v>17</v>
      </c>
      <c r="N4" s="18" t="s">
        <v>18</v>
      </c>
      <c r="O4" s="19" t="s">
        <v>19</v>
      </c>
      <c r="P4" s="19" t="s">
        <v>20</v>
      </c>
      <c r="Q4" s="19" t="s">
        <v>21</v>
      </c>
      <c r="R4" s="18" t="s">
        <v>22</v>
      </c>
      <c r="S4" s="20" t="s">
        <v>23</v>
      </c>
      <c r="T4" s="19" t="s">
        <v>24</v>
      </c>
      <c r="U4" s="21" t="s">
        <v>25</v>
      </c>
      <c r="V4" s="21" t="s">
        <v>26</v>
      </c>
      <c r="W4" s="18" t="s">
        <v>27</v>
      </c>
      <c r="X4" s="22" t="s">
        <v>28</v>
      </c>
    </row>
    <row r="5" ht="18" customHeight="1" spans="1:24">
      <c r="A5" s="23" t="s">
        <v>29</v>
      </c>
      <c r="B5" s="23" t="s">
        <v>448</v>
      </c>
      <c r="C5" s="24">
        <v>2023</v>
      </c>
      <c r="D5" s="23" t="s">
        <v>449</v>
      </c>
      <c r="E5" s="23" t="s">
        <v>450</v>
      </c>
      <c r="F5" s="23" t="s">
        <v>451</v>
      </c>
      <c r="G5" s="25">
        <v>89.74</v>
      </c>
      <c r="H5" s="24">
        <v>0</v>
      </c>
      <c r="I5" s="25">
        <v>89.74</v>
      </c>
      <c r="J5" s="25">
        <v>75.24</v>
      </c>
      <c r="K5" s="24">
        <v>0</v>
      </c>
      <c r="L5" s="24">
        <v>75.24</v>
      </c>
      <c r="M5" s="25">
        <v>95</v>
      </c>
      <c r="N5" s="24">
        <v>0</v>
      </c>
      <c r="O5" s="25">
        <v>95</v>
      </c>
      <c r="P5" s="26">
        <v>79.391</v>
      </c>
      <c r="Q5" s="23">
        <v>1</v>
      </c>
      <c r="R5" s="23">
        <v>1</v>
      </c>
      <c r="S5" s="27" t="s">
        <v>33</v>
      </c>
      <c r="T5" s="23">
        <v>1</v>
      </c>
      <c r="U5" s="28"/>
      <c r="V5" s="28"/>
      <c r="W5" s="28"/>
      <c r="X5" s="29"/>
    </row>
    <row r="6" ht="18" customHeight="1" spans="1:24">
      <c r="A6" s="23"/>
      <c r="B6" s="23"/>
      <c r="C6" s="24"/>
      <c r="D6" s="23"/>
      <c r="E6" s="23"/>
      <c r="F6" s="23"/>
      <c r="G6" s="25"/>
      <c r="H6" s="24"/>
      <c r="I6" s="25"/>
      <c r="J6" s="25"/>
      <c r="K6" s="24"/>
      <c r="L6" s="24"/>
      <c r="M6" s="25"/>
      <c r="N6" s="24"/>
      <c r="O6" s="25"/>
      <c r="P6" s="26"/>
      <c r="Q6" s="26"/>
      <c r="R6" s="23"/>
      <c r="S6" s="30"/>
      <c r="T6" s="23"/>
      <c r="U6" s="28"/>
      <c r="V6" s="28"/>
      <c r="W6" s="28"/>
      <c r="X6" s="29"/>
    </row>
    <row r="7" ht="18" customHeight="1" spans="1:24">
      <c r="A7" s="31"/>
      <c r="B7" s="31"/>
      <c r="C7" s="32"/>
      <c r="D7" s="31"/>
      <c r="E7" s="31"/>
      <c r="F7" s="31"/>
      <c r="G7" s="33"/>
      <c r="H7" s="32"/>
      <c r="I7" s="33"/>
      <c r="J7" s="33"/>
      <c r="K7" s="32"/>
      <c r="L7" s="32"/>
      <c r="M7" s="33"/>
      <c r="N7" s="32"/>
      <c r="O7" s="33"/>
      <c r="P7" s="34"/>
      <c r="Q7" s="34"/>
      <c r="R7" s="31"/>
      <c r="S7" s="31"/>
      <c r="T7" s="31"/>
      <c r="U7" s="28"/>
      <c r="V7" s="28"/>
      <c r="W7" s="35"/>
      <c r="X7" s="36"/>
    </row>
    <row r="8" spans="1:24">
      <c r="A8" s="37" t="s">
        <v>104</v>
      </c>
      <c r="B8" s="38" t="s">
        <v>105</v>
      </c>
      <c r="C8" s="5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</row>
    <row r="9" spans="1:24">
      <c r="A9" s="39"/>
      <c r="B9" s="40" t="s">
        <v>106</v>
      </c>
      <c r="C9" s="5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</row>
    <row r="10" spans="1:24">
      <c r="A10" s="39"/>
      <c r="B10" s="38" t="s">
        <v>107</v>
      </c>
      <c r="C10" s="5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</row>
    <row r="11" spans="1:24">
      <c r="A11" s="39"/>
      <c r="B11" s="38" t="s">
        <v>108</v>
      </c>
      <c r="C11" s="3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</row>
    <row r="12" spans="1:24">
      <c r="A12" s="41"/>
      <c r="B12" s="40" t="s">
        <v>109</v>
      </c>
      <c r="C12" s="3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</row>
  </sheetData>
  <dataValidations count="5">
    <dataValidation type="list" allowBlank="1" showInputMessage="1" showErrorMessage="1" sqref="S5:S7">
      <formula1>"是,否"</formula1>
    </dataValidation>
    <dataValidation type="list" allowBlank="1" showInputMessage="1" showErrorMessage="1" sqref="U1:U12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8:V12">
      <formula1>#REF!</formula1>
    </dataValidation>
    <dataValidation type="list" allowBlank="1" showInputMessage="1" showErrorMessage="1" sqref="V5:V7">
      <formula1>"学业进步奖,研究与创新奖,道德风尚奖,文体活动奖,社会工作奖"</formula1>
    </dataValidation>
    <dataValidation type="list" allowBlank="1" showInputMessage="1" showErrorMessage="1" sqref="W1:W12">
      <formula1>"三好学生,三好学生标兵,优秀学生干部"</formula1>
    </dataValidation>
  </dataValidations>
  <printOptions horizontalCentered="1"/>
  <pageMargins left="0.751388888888889" right="0.751388888888889" top="1" bottom="1" header="0.5" footer="0.5"/>
  <pageSetup paperSize="9" scale="5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工程管理2023</vt:lpstr>
      <vt:lpstr>交通工程2023</vt:lpstr>
      <vt:lpstr>交通设备2023</vt:lpstr>
      <vt:lpstr>土木工程2023</vt:lpstr>
      <vt:lpstr>土木工程（3+4）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米艳玲</cp:lastModifiedBy>
  <dcterms:created xsi:type="dcterms:W3CDTF">2023-05-12T11:15:00Z</dcterms:created>
  <dcterms:modified xsi:type="dcterms:W3CDTF">2026-09-18T01:17:16Z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9EFC1CDCFB584810AC148D8D90CE3392_12</vt:lpwstr>
  </property>
  <property fmtid="{D5CDD505-2E9C-101B-9397-08002B2CF9AE}" pid="4" name="CalculationRule">
    <vt:i4>0</vt:i4>
  </property>
</Properties>
</file>